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seignement Classe\05 - S2CRCI\CTEA - Devis\Documents LAVOISIER le Havre\"/>
    </mc:Choice>
  </mc:AlternateContent>
  <xr:revisionPtr revIDLastSave="0" documentId="13_ncr:1_{A7E542DA-574C-44E4-9452-D3FAADB8CA1E}" xr6:coauthVersionLast="47" xr6:coauthVersionMax="47" xr10:uidLastSave="{00000000-0000-0000-0000-000000000000}"/>
  <bookViews>
    <workbookView xWindow="-110" yWindow="-110" windowWidth="19420" windowHeight="10300" tabRatio="768" firstSheet="6" activeTab="12" xr2:uid="{00000000-000D-0000-FFFF-FFFF00000000}"/>
  </bookViews>
  <sheets>
    <sheet name="MOYENNE" sheetId="1" r:id="rId1"/>
    <sheet name="PARC MACHINES" sheetId="10" r:id="rId2"/>
    <sheet name="OPTITOME" sheetId="3" r:id="rId3"/>
    <sheet name="CISAILLE" sheetId="4" r:id="rId4"/>
    <sheet name="APX5020" sheetId="5" r:id="rId5"/>
    <sheet name="ITPS8025" sheetId="6" r:id="rId6"/>
    <sheet name="ROULEUSE" sheetId="11" r:id="rId7"/>
    <sheet name="TAURUS" sheetId="7" r:id="rId8"/>
    <sheet name="SOUDAGE" sheetId="8" r:id="rId9"/>
    <sheet name="CONVENTIONNELLES" sheetId="9" r:id="rId10"/>
    <sheet name="Utilisation du parc" sheetId="14" r:id="rId11"/>
    <sheet name="Ressources" sheetId="12" r:id="rId12"/>
    <sheet name="Annexe 1" sheetId="13" r:id="rId13"/>
  </sheets>
  <definedNames>
    <definedName name="OLE_LINK1" localSheetId="0">MOYENNE!$A$1</definedName>
    <definedName name="_xlnm.Print_Area" localSheetId="12">'Annexe 1'!$A$1:$E$22,'Annexe 1'!$A$24:$E$44,'Annexe 1'!$A$49:$E$69,'Annexe 1'!$A$71:$E$91,'Annexe 1'!$A$96:$E$116,'Annexe 1'!$A$118:$E$138,'Annexe 1'!$A$143:$E$163,'Annexe 1'!$A$165:$E$185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9" l="1"/>
  <c r="D43" i="8"/>
  <c r="D43" i="3"/>
  <c r="D15" i="3"/>
  <c r="F16" i="3"/>
  <c r="E166" i="13"/>
  <c r="B179" i="13" s="1"/>
  <c r="E144" i="13"/>
  <c r="B157" i="13" s="1"/>
  <c r="E119" i="13"/>
  <c r="B132" i="13" s="1"/>
  <c r="E97" i="13"/>
  <c r="B110" i="13" s="1"/>
  <c r="E72" i="13"/>
  <c r="B85" i="13" s="1"/>
  <c r="E50" i="13"/>
  <c r="B63" i="13" s="1"/>
  <c r="E25" i="13"/>
  <c r="B38" i="13" s="1"/>
  <c r="E3" i="13"/>
  <c r="B16" i="13" s="1"/>
  <c r="D43" i="11"/>
  <c r="D38" i="11"/>
  <c r="G2" i="11"/>
  <c r="D29" i="11" s="1"/>
  <c r="D43" i="9"/>
  <c r="D43" i="7"/>
  <c r="D43" i="6"/>
  <c r="D43" i="5"/>
  <c r="D43" i="4"/>
  <c r="D40" i="1"/>
  <c r="G2" i="8"/>
  <c r="K2" i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55" i="1"/>
  <c r="J55" i="1" s="1"/>
  <c r="I54" i="1"/>
  <c r="J54" i="1" s="1"/>
  <c r="D38" i="9"/>
  <c r="D33" i="9"/>
  <c r="D38" i="8"/>
  <c r="D29" i="8"/>
  <c r="D38" i="7"/>
  <c r="G2" i="7"/>
  <c r="D33" i="7" s="1"/>
  <c r="D38" i="6"/>
  <c r="G2" i="6"/>
  <c r="D33" i="6" s="1"/>
  <c r="D38" i="5"/>
  <c r="G2" i="5"/>
  <c r="D29" i="5" s="1"/>
  <c r="D38" i="4"/>
  <c r="G2" i="4"/>
  <c r="D29" i="4" s="1"/>
  <c r="G2" i="3"/>
  <c r="D23" i="3" s="1"/>
  <c r="D38" i="3"/>
  <c r="D20" i="1"/>
  <c r="D35" i="1"/>
  <c r="G15" i="1"/>
  <c r="F15" i="1"/>
  <c r="D29" i="3" l="1"/>
  <c r="D33" i="3"/>
  <c r="D23" i="11"/>
  <c r="D33" i="11"/>
  <c r="D15" i="11"/>
  <c r="D30" i="1"/>
  <c r="D15" i="9"/>
  <c r="D29" i="9"/>
  <c r="D23" i="9"/>
  <c r="D14" i="1"/>
  <c r="D26" i="1"/>
  <c r="D23" i="8"/>
  <c r="D33" i="8"/>
  <c r="D15" i="8"/>
  <c r="D29" i="6"/>
  <c r="D29" i="7"/>
  <c r="D15" i="7"/>
  <c r="D23" i="7"/>
  <c r="D15" i="6"/>
  <c r="D23" i="6"/>
  <c r="D15" i="5"/>
  <c r="D23" i="5"/>
  <c r="D33" i="5"/>
  <c r="D15" i="4"/>
  <c r="D23" i="4"/>
  <c r="D33" i="4"/>
  <c r="D10" i="11" l="1"/>
  <c r="D10" i="9"/>
  <c r="D10" i="1"/>
  <c r="D10" i="8"/>
  <c r="D10" i="3"/>
  <c r="D10" i="7"/>
  <c r="D10" i="6"/>
  <c r="D10" i="5"/>
  <c r="D10" i="4"/>
</calcChain>
</file>

<file path=xl/sharedStrings.xml><?xml version="1.0" encoding="utf-8"?>
<sst xmlns="http://schemas.openxmlformats.org/spreadsheetml/2006/main" count="1561" uniqueCount="467">
  <si>
    <t>La valeur du coût horaire d'une machine (Ch) est déterminée à partir des éléments suivants :</t>
  </si>
  <si>
    <t>soit</t>
  </si>
  <si>
    <t>Ch = A + F + R + L + E + S</t>
  </si>
  <si>
    <t>Détermination des différents coûts horaires</t>
  </si>
  <si>
    <t>Amortissement technique horaire : A</t>
  </si>
  <si>
    <t>A = P / (H x N)</t>
  </si>
  <si>
    <t>A = amortissement technique horaire </t>
  </si>
  <si>
    <t>P = prix d'achat de la machine</t>
  </si>
  <si>
    <t>H = nombre d'heures d'utilisation annuelles</t>
  </si>
  <si>
    <t>N = durée de l'amortissement en années</t>
  </si>
  <si>
    <t>Frais financiers horaires : F</t>
  </si>
  <si>
    <t>F = (P / 2) x (i / H)</t>
  </si>
  <si>
    <t>F = Frais financiers horaires</t>
  </si>
  <si>
    <t>i = taux d'intérêt</t>
  </si>
  <si>
    <t>Frais de réparation et d'entretien horaires : R</t>
  </si>
  <si>
    <t>R = Fr / H</t>
  </si>
  <si>
    <t>Fr = frais de réparation et d'entretien annuels de la machine</t>
  </si>
  <si>
    <t>Frais d'utilisation de locaux : L</t>
  </si>
  <si>
    <t>L = (j x Sa) / H</t>
  </si>
  <si>
    <t>j = frais au m² par an</t>
  </si>
  <si>
    <t>Sa = surface au sol occupée par la machine et son environnement</t>
  </si>
  <si>
    <t>Frais de consommation en énergie : E</t>
  </si>
  <si>
    <t>E = e x K x W</t>
  </si>
  <si>
    <t>e = coût du KW/h</t>
  </si>
  <si>
    <t>K = coefficient d'utilisation de la puissance</t>
  </si>
  <si>
    <t>W = puissance de la machine en KW</t>
  </si>
  <si>
    <t>Charges salariales et sociales : S</t>
  </si>
  <si>
    <t>S = So + Sc</t>
  </si>
  <si>
    <t>So = salaire horaire de l'opérateur</t>
  </si>
  <si>
    <t>Sc = charges sociales horaires</t>
  </si>
  <si>
    <t>Données générales :</t>
  </si>
  <si>
    <t>- Le nombre d'heures d'utilisation annuelle des machines est de 1 600 h en moyenne</t>
  </si>
  <si>
    <t>- La durée d'amortissement d'une machine est de 5 années</t>
  </si>
  <si>
    <t>- Le taux d'intérêt est de 12 %</t>
  </si>
  <si>
    <t>- Le coût du KW/h est de 0,22 €.</t>
  </si>
  <si>
    <t>- Les charges sociales correspondent à 60 % des salaires en moyenne</t>
  </si>
  <si>
    <t>- Le coefficient d'utilisation de la puissance d'une machine est de 60 % en moyenne</t>
  </si>
  <si>
    <t>- Les frais d'utilisation des locaux au m² sont de 50 € /an</t>
  </si>
  <si>
    <t>F =</t>
  </si>
  <si>
    <t>Longueur (m) =</t>
  </si>
  <si>
    <t>Largeur (m) =</t>
  </si>
  <si>
    <t>A =</t>
  </si>
  <si>
    <t>R =</t>
  </si>
  <si>
    <t>L =</t>
  </si>
  <si>
    <t>E =</t>
  </si>
  <si>
    <t>S =</t>
  </si>
  <si>
    <t>H =</t>
  </si>
  <si>
    <t>N =</t>
  </si>
  <si>
    <t>CH =</t>
  </si>
  <si>
    <t>Cisaille AMADA GPN 1030</t>
  </si>
  <si>
    <r>
      <t>APX 50.20</t>
    </r>
    <r>
      <rPr>
        <sz val="10"/>
        <color theme="1"/>
        <rFont val="Arial"/>
        <family val="2"/>
      </rPr>
      <t xml:space="preserve"> </t>
    </r>
  </si>
  <si>
    <t>PLASMA           Optitome 15</t>
  </si>
  <si>
    <r>
      <t>ITPS 80.25</t>
    </r>
    <r>
      <rPr>
        <sz val="10"/>
        <color theme="1"/>
        <rFont val="Arial"/>
        <family val="2"/>
      </rPr>
      <t xml:space="preserve"> </t>
    </r>
  </si>
  <si>
    <t>PLIAGE</t>
  </si>
  <si>
    <t>I =</t>
  </si>
  <si>
    <r>
      <t xml:space="preserve">- Prix d'achat machine(€)                                                  </t>
    </r>
    <r>
      <rPr>
        <b/>
        <sz val="11"/>
        <color theme="1"/>
        <rFont val="Calibri"/>
        <family val="2"/>
        <scheme val="minor"/>
      </rPr>
      <t>P</t>
    </r>
  </si>
  <si>
    <t>J =</t>
  </si>
  <si>
    <r>
      <t xml:space="preserve">- Frais de réparation et d'entretiens annuels (€)   </t>
    </r>
    <r>
      <rPr>
        <b/>
        <sz val="11"/>
        <color theme="1"/>
        <rFont val="Calibri"/>
        <family val="2"/>
        <scheme val="minor"/>
      </rPr>
      <t xml:space="preserve"> Fr</t>
    </r>
  </si>
  <si>
    <r>
      <t>- Surface occupée au sol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                                        </t>
    </r>
    <r>
      <rPr>
        <b/>
        <sz val="11"/>
        <color theme="1"/>
        <rFont val="Calibri"/>
        <family val="2"/>
        <scheme val="minor"/>
      </rPr>
      <t>Sa</t>
    </r>
  </si>
  <si>
    <t>e =</t>
  </si>
  <si>
    <t>K =</t>
  </si>
  <si>
    <r>
      <t xml:space="preserve">- Puissance (KW)                                                                 </t>
    </r>
    <r>
      <rPr>
        <b/>
        <sz val="11"/>
        <color theme="1"/>
        <rFont val="Calibri"/>
        <family val="2"/>
        <scheme val="minor"/>
      </rPr>
      <t>W</t>
    </r>
  </si>
  <si>
    <r>
      <t xml:space="preserve">- Salaire horaire de l'opérateur (€)                           </t>
    </r>
    <r>
      <rPr>
        <b/>
        <sz val="11"/>
        <color theme="1"/>
        <rFont val="Calibri"/>
        <family val="2"/>
        <scheme val="minor"/>
      </rPr>
      <t xml:space="preserve">  So</t>
    </r>
  </si>
  <si>
    <t>Sc =</t>
  </si>
  <si>
    <t>TAURUS</t>
  </si>
  <si>
    <t xml:space="preserve">-Nombre d'heures d'utilisation annuelle </t>
  </si>
  <si>
    <t>Données spécifiques machines :</t>
  </si>
  <si>
    <t>MOCN</t>
  </si>
  <si>
    <t>PLASMA                        OPTITOME 15</t>
  </si>
  <si>
    <r>
      <t xml:space="preserve">- Prix d'achat machines (€)                                                  </t>
    </r>
    <r>
      <rPr>
        <b/>
        <sz val="11"/>
        <color theme="1"/>
        <rFont val="Calibri"/>
        <family val="2"/>
        <scheme val="minor"/>
      </rPr>
      <t>P</t>
    </r>
  </si>
  <si>
    <t>SOUDAGE</t>
  </si>
  <si>
    <t>AS</t>
  </si>
  <si>
    <t>MAG, TIG, EE, AS</t>
  </si>
  <si>
    <r>
      <t>- Surface occupée au sol, zone montage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  </t>
    </r>
    <r>
      <rPr>
        <b/>
        <sz val="11"/>
        <color theme="1"/>
        <rFont val="Calibri"/>
        <family val="2"/>
        <scheme val="minor"/>
      </rPr>
      <t>Sa</t>
    </r>
  </si>
  <si>
    <t>MOYENNE</t>
  </si>
  <si>
    <t>ADC-Tôle (Devis)</t>
  </si>
  <si>
    <t>   Coût horaire et coût prépa de la sous-traitance Transport : 60€/h</t>
  </si>
  <si>
    <t>   Base 35 h par semaine sur 4,33 semaines, soit 152 heures par mois ;</t>
  </si>
  <si>
    <t xml:space="preserve">Nota : </t>
  </si>
  <si>
    <r>
      <t xml:space="preserve">Pour </t>
    </r>
    <r>
      <rPr>
        <b/>
        <i/>
        <sz val="10"/>
        <color rgb="FFFF0000"/>
        <rFont val="Arial"/>
        <family val="2"/>
      </rPr>
      <t>2014</t>
    </r>
  </si>
  <si>
    <t xml:space="preserve">         Taux horaire brut : 9,53€/h</t>
  </si>
  <si>
    <t xml:space="preserve">          SMIC brut : </t>
  </si>
  <si>
    <t xml:space="preserve">          SMIC net   : </t>
  </si>
  <si>
    <t>Machines conventionnelles</t>
  </si>
  <si>
    <t xml:space="preserve">Perceuse, Grugeoire, Rouleuse , </t>
  </si>
  <si>
    <t xml:space="preserve">- Le nombre d'heures d'utilisation annuelle des machines est de </t>
  </si>
  <si>
    <t>Pupitre Sidac W6 rainbow</t>
  </si>
  <si>
    <t>Multi Tools : 6 outils</t>
  </si>
  <si>
    <t>Puissance installée : 15 kW</t>
  </si>
  <si>
    <t>Surface au sol : 4,5m x 4m</t>
  </si>
  <si>
    <t xml:space="preserve"> Pupitre : tactile</t>
  </si>
  <si>
    <t>1 torche : plasma CPM 15</t>
  </si>
  <si>
    <t>Prix : 80000 €</t>
  </si>
  <si>
    <t>Surface au sol : 7m x 6m</t>
  </si>
  <si>
    <t>APX 50.20</t>
  </si>
  <si>
    <t>Pupitre : Operalog 2</t>
  </si>
  <si>
    <t>Puissance : 50 T</t>
  </si>
  <si>
    <t>Largeur de pliage : 2 m</t>
  </si>
  <si>
    <t>Année de construction : 1994</t>
  </si>
  <si>
    <t>Prix : 90000 €</t>
  </si>
  <si>
    <t>Surface au sol : 4m x 3m</t>
  </si>
  <si>
    <t>Longueur coupe : 3050mm maxi</t>
  </si>
  <si>
    <t>Plieuse CN Amada ITPS 80.25</t>
  </si>
  <si>
    <t>Pupitre : DA 58</t>
  </si>
  <si>
    <t>Puissance : 80 T</t>
  </si>
  <si>
    <t>Largeur de pliage : 2.5m</t>
  </si>
  <si>
    <t>Année de construction et d’achat : 1994</t>
  </si>
  <si>
    <t>Prix : 126000€</t>
  </si>
  <si>
    <t>Puissance installée : 18 kW</t>
  </si>
  <si>
    <t>Surface au sol : 4,5m x 3m</t>
  </si>
  <si>
    <t>No. article</t>
  </si>
  <si>
    <t>Concepts d’usinage</t>
  </si>
  <si>
    <t>Nombre</t>
  </si>
  <si>
    <t>Symbole</t>
  </si>
  <si>
    <t xml:space="preserve">Marque </t>
  </si>
  <si>
    <t>Année</t>
  </si>
  <si>
    <t>Capacités  Dimensions</t>
  </si>
  <si>
    <t>Outillage</t>
  </si>
  <si>
    <t>CISAILLAGE</t>
  </si>
  <si>
    <t>Haco</t>
  </si>
  <si>
    <t>Outillage standard</t>
  </si>
  <si>
    <t>Cisaille lame extracourte</t>
  </si>
  <si>
    <t>CLC</t>
  </si>
  <si>
    <t>Pullmax</t>
  </si>
  <si>
    <t>Cg1</t>
  </si>
  <si>
    <t>Amada</t>
  </si>
  <si>
    <t>Poi 1</t>
  </si>
  <si>
    <t>300 KN</t>
  </si>
  <si>
    <t>Encocheuse d'angle</t>
  </si>
  <si>
    <t>Ea</t>
  </si>
  <si>
    <t>4mm</t>
  </si>
  <si>
    <t>Poi 2</t>
  </si>
  <si>
    <t>550 KN</t>
  </si>
  <si>
    <t>DECOUPAGE THERMIQUE</t>
  </si>
  <si>
    <t>Banc découpe plasma: Optitome 15</t>
  </si>
  <si>
    <t>BDP1</t>
  </si>
  <si>
    <t>Saf</t>
  </si>
  <si>
    <t>Acier Ep. 25 3000*1500</t>
  </si>
  <si>
    <t>Zipmatic manuel</t>
  </si>
  <si>
    <t>ZIP 1</t>
  </si>
  <si>
    <t>Suivant gamme</t>
  </si>
  <si>
    <t>ENLEVEMENT DE COPEAUX</t>
  </si>
  <si>
    <t>Fraise- scie Macc</t>
  </si>
  <si>
    <t>Fsc</t>
  </si>
  <si>
    <t>Macc</t>
  </si>
  <si>
    <t>Perceuse Syderic</t>
  </si>
  <si>
    <t>Per1</t>
  </si>
  <si>
    <t>Syderic</t>
  </si>
  <si>
    <t>Perceuse Cincinnati</t>
  </si>
  <si>
    <t>Per2</t>
  </si>
  <si>
    <t>Cincinnati</t>
  </si>
  <si>
    <t>Perceuse Sermac</t>
  </si>
  <si>
    <t>Per3</t>
  </si>
  <si>
    <t>Sermacc</t>
  </si>
  <si>
    <t>Scie à ruban</t>
  </si>
  <si>
    <t>Sr</t>
  </si>
  <si>
    <t>Touret à meuler</t>
  </si>
  <si>
    <t>TM</t>
  </si>
  <si>
    <t>Map</t>
  </si>
  <si>
    <t>Perceuse Cincinnati radiale</t>
  </si>
  <si>
    <t>Per R</t>
  </si>
  <si>
    <t>CONFORMATION</t>
  </si>
  <si>
    <t>Plieuse Colly1</t>
  </si>
  <si>
    <t>PP4</t>
  </si>
  <si>
    <t>Colly</t>
  </si>
  <si>
    <t>400 KN, 2 mètres</t>
  </si>
  <si>
    <t>Plieuse Colly2</t>
  </si>
  <si>
    <t>PP5</t>
  </si>
  <si>
    <t>300 KN, 1,5 mètre</t>
  </si>
  <si>
    <t>Rouleuse 4 rouleaux : 4 HBR 206</t>
  </si>
  <si>
    <t>Ro4</t>
  </si>
  <si>
    <t>8 mm, 2 mètres.</t>
  </si>
  <si>
    <t>Rouleuse asymétrique: 3 HBR 103</t>
  </si>
  <si>
    <t>Roa</t>
  </si>
  <si>
    <t>1 mètre</t>
  </si>
  <si>
    <t>Rouleuse type planeur</t>
  </si>
  <si>
    <t>Ro</t>
  </si>
  <si>
    <t>Plieuse Amada Itps 80/25</t>
  </si>
  <si>
    <t>PP1</t>
  </si>
  <si>
    <t>800KN, 2,5 mètres</t>
  </si>
  <si>
    <t>Plieuse Amada Apx 50/20</t>
  </si>
  <si>
    <t>PP2</t>
  </si>
  <si>
    <t>500 KN, 2 mètres</t>
  </si>
  <si>
    <t>Plieuse Promecam 50/20</t>
  </si>
  <si>
    <t>PP3</t>
  </si>
  <si>
    <t>Promecam</t>
  </si>
  <si>
    <t>Cintreuse de profilés</t>
  </si>
  <si>
    <t>CP</t>
  </si>
  <si>
    <t>300KN "IPN 140"</t>
  </si>
  <si>
    <t>Cintreuse enroulement tension</t>
  </si>
  <si>
    <t>Cet</t>
  </si>
  <si>
    <t>Mingori</t>
  </si>
  <si>
    <t>Cintreuse par emboutissage</t>
  </si>
  <si>
    <t>Ce</t>
  </si>
  <si>
    <t>Virax</t>
  </si>
  <si>
    <t>Presse plieuse horizontale 1</t>
  </si>
  <si>
    <t>PP6</t>
  </si>
  <si>
    <t>Presse plieuse horizontale 2</t>
  </si>
  <si>
    <t>PP7</t>
  </si>
  <si>
    <t xml:space="preserve">Plieuse à sommier </t>
  </si>
  <si>
    <t>PU</t>
  </si>
  <si>
    <t>Bombled</t>
  </si>
  <si>
    <t>SOUDAGE PAR FUSION</t>
  </si>
  <si>
    <t>Banc soudage arc submergé</t>
  </si>
  <si>
    <t>Poste oxy / acé mobile</t>
  </si>
  <si>
    <t>Poa</t>
  </si>
  <si>
    <t>Flamme</t>
  </si>
  <si>
    <t>Poste mobile : Oxy-acétylénique</t>
  </si>
  <si>
    <t>Electrodes enrobées</t>
  </si>
  <si>
    <t>NERTAL M350</t>
  </si>
  <si>
    <t>MIG-MAG</t>
  </si>
  <si>
    <t>MIG 400BL</t>
  </si>
  <si>
    <t>MIG 400DBL</t>
  </si>
  <si>
    <t>TIG</t>
  </si>
  <si>
    <t>TIG TR250</t>
  </si>
  <si>
    <t>TIG 200 AC/DC</t>
  </si>
  <si>
    <t>Poutre de soudage</t>
  </si>
  <si>
    <t>OA</t>
  </si>
  <si>
    <t>E.E1</t>
  </si>
  <si>
    <t>E.E2</t>
  </si>
  <si>
    <t>MIG1</t>
  </si>
  <si>
    <t>MIG2</t>
  </si>
  <si>
    <t>MIG3</t>
  </si>
  <si>
    <t>MIG4</t>
  </si>
  <si>
    <t>TIG1</t>
  </si>
  <si>
    <t>TIG2</t>
  </si>
  <si>
    <t>1000A</t>
  </si>
  <si>
    <t>SOUDAGE PAR PRESSION</t>
  </si>
  <si>
    <t>Soudeuse par résistance par point</t>
  </si>
  <si>
    <t>Aro</t>
  </si>
  <si>
    <t>Potence soudage par points</t>
  </si>
  <si>
    <t>PS</t>
  </si>
  <si>
    <t>AS : Arc submergé </t>
  </si>
  <si>
    <t>Temps production en 2012 : 1630 h</t>
  </si>
  <si>
    <t>Temps de production en 2012 : 1400 h</t>
  </si>
  <si>
    <t>Coût de maintenance 2012 : 800€</t>
  </si>
  <si>
    <t>Temps de production en 2012 : 1580 h</t>
  </si>
  <si>
    <t>Coût maintenance 2012 : 1000€</t>
  </si>
  <si>
    <t>Coût maintenance 2012 : 1200€</t>
  </si>
  <si>
    <t>Base hebdomadaire</t>
  </si>
  <si>
    <t>Salaire mensuel BRUT</t>
  </si>
  <si>
    <t>Taux horaire BRUT</t>
  </si>
  <si>
    <t xml:space="preserve">Au 1er janvier 2014, le salaire minimum interprofessionnel de croissance (Smic) est passé à 9,53 euros brut par heure. </t>
  </si>
  <si>
    <t xml:space="preserve">Sur la base de 35 heures hebdomadaires, le montant mensuel du salaire minimum atteint, de son côté, 1 445,38 euros brut </t>
  </si>
  <si>
    <t>   Coût horaire et coût prépa sur CN (Commande numérique) : voir fichier ci-dessous</t>
  </si>
  <si>
    <t>   Coût horaire et coût prépa sur poste conventionnel : voir fichier ci-dessous</t>
  </si>
  <si>
    <t>   Coût horaire et coût prépa Soudage : voir fichier ci-dessous</t>
  </si>
  <si>
    <t>SALARIES</t>
  </si>
  <si>
    <r>
      <t>*</t>
    </r>
    <r>
      <rPr>
        <sz val="7"/>
        <color theme="1"/>
        <rFont val="Times New Roman"/>
        <family val="1"/>
      </rPr>
      <t xml:space="preserve">  </t>
    </r>
    <r>
      <rPr>
        <i/>
        <sz val="10"/>
        <color theme="1"/>
        <rFont val="Times New Roman"/>
        <family val="1"/>
      </rPr>
      <t>TA</t>
    </r>
    <r>
      <rPr>
        <i/>
        <sz val="10"/>
        <color theme="1"/>
        <rFont val="Arial"/>
        <family val="2"/>
      </rPr>
      <t> 4: Technicien d'atelier niveau:4;  P3: Professionnel Niveau:3;  O3:  Ouvrier spécialisé Niveau:3</t>
    </r>
  </si>
  <si>
    <t>Base hebdomadaire de 35 heures.</t>
  </si>
  <si>
    <t>Barème des rémunérations minimales hiérarchiques 2013</t>
  </si>
  <si>
    <t>Base de calcul prime d’ancienneté.Valeur du point : 4,57 €.</t>
  </si>
  <si>
    <t>Année de construction : 2004</t>
  </si>
  <si>
    <t>Achat : 2005</t>
  </si>
  <si>
    <t>Achat : 1995</t>
  </si>
  <si>
    <t>ITPS 80.25</t>
  </si>
  <si>
    <t xml:space="preserve">      frais  financiers horaires, charges salariales et sociales horaires, frais de réparation et d'entretiens horaires</t>
  </si>
  <si>
    <t>Les valeurs de : Coût horaire et coût prépa seront identiques dans la fenêtre des opérations ADC-TOLE (logiciel "DEVIS".</t>
  </si>
  <si>
    <r>
      <t></t>
    </r>
    <r>
      <rPr>
        <b/>
        <sz val="10"/>
        <color theme="1"/>
        <rFont val="Arial"/>
        <family val="2"/>
      </rPr>
      <t xml:space="preserve">   Le Coût horaire et le coût prépa comprend</t>
    </r>
    <r>
      <rPr>
        <sz val="10"/>
        <color theme="1"/>
        <rFont val="Arial"/>
        <family val="2"/>
      </rPr>
      <t xml:space="preserve"> : Amortissement technique horaire, frais d'utilisation des locaux,frais de consommation en énergie,</t>
    </r>
  </si>
  <si>
    <r>
      <t>- Charges salariales et sociales horaires:</t>
    </r>
    <r>
      <rPr>
        <b/>
        <sz val="11"/>
        <color theme="1"/>
        <rFont val="Calibri"/>
        <family val="2"/>
        <scheme val="minor"/>
      </rPr>
      <t xml:space="preserve"> S</t>
    </r>
  </si>
  <si>
    <r>
      <t xml:space="preserve">- Frais de consommation en énergie: </t>
    </r>
    <r>
      <rPr>
        <b/>
        <sz val="11"/>
        <color theme="1"/>
        <rFont val="Calibri"/>
        <family val="2"/>
        <scheme val="minor"/>
      </rPr>
      <t>E</t>
    </r>
  </si>
  <si>
    <r>
      <t xml:space="preserve">- Frais d'utilisation des locaux: </t>
    </r>
    <r>
      <rPr>
        <b/>
        <sz val="11"/>
        <color theme="1"/>
        <rFont val="Calibri"/>
        <family val="2"/>
        <scheme val="minor"/>
      </rPr>
      <t>L</t>
    </r>
  </si>
  <si>
    <r>
      <t>- Frais de réparation et d'entretiens horaires:</t>
    </r>
    <r>
      <rPr>
        <b/>
        <sz val="11"/>
        <color theme="1"/>
        <rFont val="Calibri"/>
        <family val="2"/>
        <scheme val="minor"/>
      </rPr>
      <t xml:space="preserve"> R</t>
    </r>
  </si>
  <si>
    <r>
      <t xml:space="preserve">- Frais financiers horaires: </t>
    </r>
    <r>
      <rPr>
        <b/>
        <sz val="11"/>
        <color theme="1"/>
        <rFont val="Calibri"/>
        <family val="2"/>
        <scheme val="minor"/>
      </rPr>
      <t>F</t>
    </r>
  </si>
  <si>
    <r>
      <t xml:space="preserve">- Amortissement technique horaire: </t>
    </r>
    <r>
      <rPr>
        <b/>
        <sz val="11"/>
        <color theme="1"/>
        <rFont val="Calibri"/>
        <family val="2"/>
        <scheme val="minor"/>
      </rPr>
      <t>A</t>
    </r>
  </si>
  <si>
    <t>(Coût horaire machine)                    Ch = A+F+R+L+E+S</t>
  </si>
  <si>
    <t>- Le nombre d'heures d'utilisation annuelle des machines est de :</t>
  </si>
  <si>
    <r>
      <t xml:space="preserve">- Frais de réparation et d'entretiens horaires: </t>
    </r>
    <r>
      <rPr>
        <b/>
        <sz val="11"/>
        <color theme="1"/>
        <rFont val="Calibri"/>
        <family val="2"/>
        <scheme val="minor"/>
      </rPr>
      <t>R</t>
    </r>
  </si>
  <si>
    <r>
      <t>- Frais de consommation en énergie:</t>
    </r>
    <r>
      <rPr>
        <b/>
        <sz val="11"/>
        <color theme="1"/>
        <rFont val="Calibri"/>
        <family val="2"/>
        <scheme val="minor"/>
      </rPr>
      <t xml:space="preserve"> E</t>
    </r>
  </si>
  <si>
    <r>
      <t xml:space="preserve">- Charges salariales et sociales horaires: </t>
    </r>
    <r>
      <rPr>
        <b/>
        <sz val="11"/>
        <color theme="1"/>
        <rFont val="Calibri"/>
        <family val="2"/>
        <scheme val="minor"/>
      </rPr>
      <t>S</t>
    </r>
  </si>
  <si>
    <r>
      <t>- Frais d'utilisation des locaux:</t>
    </r>
    <r>
      <rPr>
        <b/>
        <sz val="11"/>
        <color theme="1"/>
        <rFont val="Calibri"/>
        <family val="2"/>
        <scheme val="minor"/>
      </rPr>
      <t xml:space="preserve"> L</t>
    </r>
  </si>
  <si>
    <r>
      <t xml:space="preserve">- Salaire horaire de l'opérateur (€)   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P3</t>
    </r>
    <r>
      <rPr>
        <b/>
        <sz val="11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</si>
  <si>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 xml:space="preserve">- Salaire horaire de l'opérateur (€)    </t>
    </r>
    <r>
      <rPr>
        <b/>
        <sz val="11"/>
        <color rgb="FFFF0000"/>
        <rFont val="Calibri"/>
        <family val="2"/>
        <scheme val="minor"/>
      </rPr>
      <t xml:space="preserve">P3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</si>
  <si>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 xml:space="preserve">- Salaire horaire de l'opérateur (€)         </t>
    </r>
    <r>
      <rPr>
        <b/>
        <sz val="11"/>
        <color rgb="FFFF0000"/>
        <rFont val="Calibri"/>
        <family val="2"/>
        <scheme val="minor"/>
      </rPr>
      <t xml:space="preserve">P2  </t>
    </r>
    <r>
      <rPr>
        <sz val="11"/>
        <color theme="1"/>
        <rFont val="Calibri"/>
        <family val="2"/>
        <scheme val="minor"/>
      </rPr>
      <t xml:space="preserve">       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</si>
  <si>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 xml:space="preserve">- Salaire horaire de l'opérateur (€)     </t>
    </r>
    <r>
      <rPr>
        <b/>
        <sz val="11"/>
        <color rgb="FFFF0000"/>
        <rFont val="Calibri"/>
        <family val="2"/>
        <scheme val="minor"/>
      </rPr>
      <t>TA4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</si>
  <si>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 xml:space="preserve">- Salaire horaire de l'opérateur (€)   </t>
    </r>
    <r>
      <rPr>
        <b/>
        <sz val="11"/>
        <color rgb="FFFF0000"/>
        <rFont val="Calibri"/>
        <family val="2"/>
        <scheme val="minor"/>
      </rPr>
      <t>TA3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</si>
  <si>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 xml:space="preserve">- Salaire horaire de l'opérateur (€)        </t>
    </r>
    <r>
      <rPr>
        <b/>
        <sz val="11"/>
        <color rgb="FFFF0000"/>
        <rFont val="Calibri"/>
        <family val="2"/>
        <scheme val="minor"/>
      </rPr>
      <t>TA4</t>
    </r>
    <r>
      <rPr>
        <sz val="11"/>
        <color theme="1"/>
        <rFont val="Calibri"/>
        <family val="2"/>
        <scheme val="minor"/>
      </rPr>
      <t xml:space="preserve">     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</si>
  <si>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 xml:space="preserve">- Salaire horaire de l'opérateur (€)     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P1</t>
    </r>
    <r>
      <rPr>
        <b/>
        <sz val="11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</t>
    </r>
    <r>
      <rPr>
        <b/>
        <sz val="11"/>
        <color theme="1"/>
        <rFont val="Calibri"/>
        <family val="2"/>
        <scheme val="minor"/>
      </rPr>
      <t xml:space="preserve">  So</t>
    </r>
  </si>
  <si>
    <t xml:space="preserve">COURS:  Presse conventionnelle </t>
  </si>
  <si>
    <t>Cours:                                     Presse Plieuse MOCN</t>
  </si>
  <si>
    <t xml:space="preserve">   Salaire mensuel brut TA4 en € : </t>
  </si>
  <si>
    <t xml:space="preserve">   Salaire mensuel brut TA3 en € : </t>
  </si>
  <si>
    <t xml:space="preserve">   Salaire mensuel brut TA2 en € : </t>
  </si>
  <si>
    <t xml:space="preserve">   Salaire mensuel brut TA1 en € : </t>
  </si>
  <si>
    <t xml:space="preserve">   Salaire mensuel brut P3 en € : </t>
  </si>
  <si>
    <t xml:space="preserve">   Salaire mensuel brut P2 en € : </t>
  </si>
  <si>
    <t xml:space="preserve">   Salaire mensuel brut P1 en € : </t>
  </si>
  <si>
    <t xml:space="preserve">   Salaire mensuel brut de l’ouvrier O3 en € : </t>
  </si>
  <si>
    <t xml:space="preserve">   Salaire mensuel brut de l’ouvrier O2 en € : </t>
  </si>
  <si>
    <t xml:space="preserve">         Taux horaire net : 7,34€/h</t>
  </si>
  <si>
    <t>http://www.salairebrutnet.fr/</t>
  </si>
  <si>
    <t>(23% de charges salariales)</t>
  </si>
  <si>
    <t xml:space="preserve">   Salaire mensuel brut de l’ouvrier O1 en €  </t>
  </si>
  <si>
    <t>page N°:68, conventions collectives</t>
  </si>
  <si>
    <r>
      <t xml:space="preserve">- Amortissement technique horaire : </t>
    </r>
    <r>
      <rPr>
        <b/>
        <sz val="11"/>
        <color theme="1"/>
        <rFont val="Calibri"/>
        <family val="2"/>
        <scheme val="minor"/>
      </rPr>
      <t>A</t>
    </r>
  </si>
  <si>
    <r>
      <t xml:space="preserve">- Frais financiers horaires  : </t>
    </r>
    <r>
      <rPr>
        <b/>
        <sz val="11"/>
        <color theme="1"/>
        <rFont val="Calibri"/>
        <family val="2"/>
        <scheme val="minor"/>
      </rPr>
      <t>F</t>
    </r>
  </si>
  <si>
    <r>
      <t xml:space="preserve">- Frais de réparation et d'entretiens horaires : </t>
    </r>
    <r>
      <rPr>
        <b/>
        <sz val="11"/>
        <color theme="1"/>
        <rFont val="Calibri"/>
        <family val="2"/>
        <scheme val="minor"/>
      </rPr>
      <t>R</t>
    </r>
  </si>
  <si>
    <r>
      <t xml:space="preserve">- Frais d'utilisation des locaux   : </t>
    </r>
    <r>
      <rPr>
        <b/>
        <sz val="11"/>
        <color theme="1"/>
        <rFont val="Calibri"/>
        <family val="2"/>
        <scheme val="minor"/>
      </rPr>
      <t>L</t>
    </r>
  </si>
  <si>
    <r>
      <t xml:space="preserve">- Frais de consommation en énergie  : </t>
    </r>
    <r>
      <rPr>
        <b/>
        <sz val="11"/>
        <color theme="1"/>
        <rFont val="Calibri"/>
        <family val="2"/>
        <scheme val="minor"/>
      </rPr>
      <t>E</t>
    </r>
  </si>
  <si>
    <r>
      <t xml:space="preserve">- Charges salariales et sociales horaires : </t>
    </r>
    <r>
      <rPr>
        <b/>
        <sz val="11"/>
        <color theme="1"/>
        <rFont val="Calibri"/>
        <family val="2"/>
        <scheme val="minor"/>
      </rPr>
      <t>S</t>
    </r>
  </si>
  <si>
    <t>Données générales OPTITOME 15:</t>
  </si>
  <si>
    <t>Données générales CISAILLE PROMECAM 1030:</t>
  </si>
  <si>
    <t>Données générales PRESSE PLIEUSE APX 50-20:</t>
  </si>
  <si>
    <t>Données générales PRESSE PLIEUSE ITPS 80-25:</t>
  </si>
  <si>
    <t>Données générales ROULEUSE HACO 4 rouleaux:</t>
  </si>
  <si>
    <t>Données générales TAURUS 7000:</t>
  </si>
  <si>
    <t>Données générales POSTES DE SOUDAGE:</t>
  </si>
  <si>
    <t>Données générales POSTES CONVENTIONNELS:</t>
  </si>
  <si>
    <t>ROULEUSE</t>
  </si>
  <si>
    <t>HACO 4R</t>
  </si>
  <si>
    <t>OPTITOME</t>
  </si>
  <si>
    <t>CISAILLE</t>
  </si>
  <si>
    <t>PRESSE P</t>
  </si>
  <si>
    <t>UTILISATION DESPOSTES</t>
  </si>
  <si>
    <t>POSTES CONVENTIONNELS</t>
  </si>
  <si>
    <t>Nom de la ressource</t>
  </si>
  <si>
    <t>Adresse de messagerie</t>
  </si>
  <si>
    <t>Groupe</t>
  </si>
  <si>
    <t>Plasma 1 Optitome 15</t>
  </si>
  <si>
    <t>Oxycoupage Digisaf5</t>
  </si>
  <si>
    <t>Grignoteuse Taurus</t>
  </si>
  <si>
    <t>Cisaille 1 Amada</t>
  </si>
  <si>
    <t>Cisaille 2 Durma</t>
  </si>
  <si>
    <t>PP APX 50-20</t>
  </si>
  <si>
    <t>PP ITPS 80-25</t>
  </si>
  <si>
    <t>Poinç.   Mubéa</t>
  </si>
  <si>
    <t>Encocheuse Haco</t>
  </si>
  <si>
    <t>Encocheuse Euromac</t>
  </si>
  <si>
    <t>Cis. Pullmax</t>
  </si>
  <si>
    <t>Perceuse 1    Sydéric</t>
  </si>
  <si>
    <t>Perceuse 2    Sydéric</t>
  </si>
  <si>
    <t>Perceuse radiale</t>
  </si>
  <si>
    <t>Plasma manuel</t>
  </si>
  <si>
    <t>Oxycoupage manuel</t>
  </si>
  <si>
    <t>Rouleuse Haco 3R</t>
  </si>
  <si>
    <t>Rouleuse Haco 4R</t>
  </si>
  <si>
    <t>Cintreuse profilés</t>
  </si>
  <si>
    <t>TIG                2 postes</t>
  </si>
  <si>
    <t>MIG / MAG                   2 postes</t>
  </si>
  <si>
    <t>EE                   3 postes</t>
  </si>
  <si>
    <t>TECHNICIEN D'ATELIER NIV:4-chaud</t>
  </si>
  <si>
    <t>X</t>
  </si>
  <si>
    <t>x</t>
  </si>
  <si>
    <t>TECHNICIEN D'ATELIER NIV:3-chaud</t>
  </si>
  <si>
    <t>Professionnel niv:3-chaud</t>
  </si>
  <si>
    <t>Professionnel niv:2-chaud</t>
  </si>
  <si>
    <t>Ouvrier Niv:1</t>
  </si>
  <si>
    <t>Ouvrier  Niv:1</t>
  </si>
  <si>
    <t>TECHNICIEN D'ATELIER NIV:4-Soud</t>
  </si>
  <si>
    <t>Professionnel niv:3-Soud</t>
  </si>
  <si>
    <t>Professionnel niv:2-Soud</t>
  </si>
  <si>
    <t>TYPE</t>
  </si>
  <si>
    <t>Etiquette matériel</t>
  </si>
  <si>
    <t>Ma: Cisaille guillotine Amada</t>
  </si>
  <si>
    <t>Matériel</t>
  </si>
  <si>
    <t>Ma: Cisaille guillotine Durma</t>
  </si>
  <si>
    <t>Ma: Presse plieuse ITPS 80-25</t>
  </si>
  <si>
    <t>Ma: Presse plieuse APX 50-20</t>
  </si>
  <si>
    <t>Ma: Rouleuse type 3R</t>
  </si>
  <si>
    <t>Ma: Rouleuse type 4R</t>
  </si>
  <si>
    <t>Ma: SAF Poste 1 MAG</t>
  </si>
  <si>
    <t>Ma: SAF Poste 2 MAG</t>
  </si>
  <si>
    <t>Cons: fil Mag 1.2</t>
  </si>
  <si>
    <t>fil</t>
  </si>
  <si>
    <t>Ma:Plasma OPTITOME 15</t>
  </si>
  <si>
    <t>Ma: Oxycoupage DIGISAF 5</t>
  </si>
  <si>
    <t>Ma: Scie à ruban</t>
  </si>
  <si>
    <t xml:space="preserve">Ma: Cintreuse par enroulement </t>
  </si>
  <si>
    <t>Cons: Electrodes enrobées</t>
  </si>
  <si>
    <t>électrodes</t>
  </si>
  <si>
    <t>Ma: Encocheuse Euromac</t>
  </si>
  <si>
    <t>Ma: Encocheuse HACO</t>
  </si>
  <si>
    <t>Ma: Perceuse 1</t>
  </si>
  <si>
    <t>Ma: Perceuse 2</t>
  </si>
  <si>
    <t>Ma: Poinçonneuse MUBEA</t>
  </si>
  <si>
    <t>Ma: SAF poste 1  E.E</t>
  </si>
  <si>
    <t>Ma: SAF poste 2  E.E</t>
  </si>
  <si>
    <t>Ma: SAF poste 3  E.E</t>
  </si>
  <si>
    <t>Ma: SAF poste 1 TIG</t>
  </si>
  <si>
    <t>Ma: SAF poste 2 TIG</t>
  </si>
  <si>
    <t>Zone de montage N°:1</t>
  </si>
  <si>
    <t>Zone de montage N°:2</t>
  </si>
  <si>
    <t>Zone de montage N°:3</t>
  </si>
  <si>
    <t xml:space="preserve">Possibilité d'ajouter à la liste un poste de travail suivant le parc machine </t>
  </si>
  <si>
    <t>Ma=Matériel</t>
  </si>
  <si>
    <t>Cons=consommable</t>
  </si>
  <si>
    <t>RESSOURCES - ANNEXE N°:2</t>
  </si>
  <si>
    <t>ANNEXE N°:1</t>
  </si>
  <si>
    <t>Tableau des utilisateurs du parc machines   ANNEXE N°: 3</t>
  </si>
  <si>
    <r>
      <t xml:space="preserve">- Salaire horaire de l'opérateur (€)      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P2</t>
    </r>
    <r>
      <rPr>
        <b/>
        <sz val="11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</t>
    </r>
    <r>
      <rPr>
        <b/>
        <sz val="11"/>
        <color theme="1"/>
        <rFont val="Calibri"/>
        <family val="2"/>
        <scheme val="minor"/>
      </rPr>
      <t xml:space="preserve">  So</t>
    </r>
  </si>
  <si>
    <t>H = Nombre d'heures d'utilisation annuelle des machines est de :</t>
  </si>
  <si>
    <t>N = Durée d'amortissement d'une machine est de 5 années:</t>
  </si>
  <si>
    <t>I = Taux d'intérêt est de 12 %:</t>
  </si>
  <si>
    <t>e = Coût du KW/h est de 0,22 €:</t>
  </si>
  <si>
    <t>Sc = Charges sociales correspondent à 60 % des salaires en moyenne:</t>
  </si>
  <si>
    <t>K = Coefficient d'utilisation de la puissance d'une machine est de 60 % en moyenne:</t>
  </si>
  <si>
    <t>J = Frais d'utilisation des locaux au m² sont de 50 € /an:</t>
  </si>
  <si>
    <t>Ch (Coût horaire machine)= A + F + R + L + E + S</t>
  </si>
  <si>
    <t>PLASMA              OPTITOME 15</t>
  </si>
  <si>
    <r>
      <t>- Surface occupée au sol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                                   </t>
    </r>
    <r>
      <rPr>
        <b/>
        <sz val="11"/>
        <color theme="1"/>
        <rFont val="Calibri"/>
        <family val="2"/>
        <scheme val="minor"/>
      </rPr>
      <t>Sa</t>
    </r>
  </si>
  <si>
    <t>OPTITOME 15: PLASMA</t>
  </si>
  <si>
    <r>
      <t xml:space="preserve">- Puissance (KW)                                                                </t>
    </r>
    <r>
      <rPr>
        <b/>
        <sz val="11"/>
        <color theme="1"/>
        <rFont val="Calibri"/>
        <family val="2"/>
        <scheme val="minor"/>
      </rPr>
      <t>W</t>
    </r>
  </si>
  <si>
    <r>
      <t xml:space="preserve">- Salaire horaire de l'opérateur (€)     </t>
    </r>
    <r>
      <rPr>
        <b/>
        <sz val="11"/>
        <color rgb="FFFF0000"/>
        <rFont val="Calibri"/>
        <family val="2"/>
        <scheme val="minor"/>
      </rPr>
      <t>TA4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scheme val="minor"/>
      </rPr>
      <t xml:space="preserve">  So</t>
    </r>
  </si>
  <si>
    <t xml:space="preserve">               -Nombre d'heures d'utilisation annuelle </t>
  </si>
  <si>
    <r>
      <t xml:space="preserve">- Puissance (KW)                                                  </t>
    </r>
    <r>
      <rPr>
        <b/>
        <sz val="11"/>
        <color theme="1"/>
        <rFont val="Calibri"/>
        <family val="2"/>
        <scheme val="minor"/>
      </rPr>
      <t>W</t>
    </r>
  </si>
  <si>
    <r>
      <t xml:space="preserve">- Salaire horaire de l'opérateur (€)    </t>
    </r>
    <r>
      <rPr>
        <b/>
        <sz val="11"/>
        <color rgb="FFFF0000"/>
        <rFont val="Calibri"/>
        <family val="2"/>
        <scheme val="minor"/>
      </rPr>
      <t xml:space="preserve">P2  </t>
    </r>
    <r>
      <rPr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  So</t>
    </r>
  </si>
  <si>
    <r>
      <t>- Surface occupée au sol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                           </t>
    </r>
    <r>
      <rPr>
        <b/>
        <sz val="11"/>
        <color theme="1"/>
        <rFont val="Calibri"/>
        <family val="2"/>
        <scheme val="minor"/>
      </rPr>
      <t>Sa</t>
    </r>
  </si>
  <si>
    <r>
      <t xml:space="preserve">- Prix d'achat machine(€)                                     </t>
    </r>
    <r>
      <rPr>
        <b/>
        <sz val="11"/>
        <color theme="1"/>
        <rFont val="Calibri"/>
        <family val="2"/>
        <scheme val="minor"/>
      </rPr>
      <t>P</t>
    </r>
  </si>
  <si>
    <t>Ch(Coût horaire machine) = A + F + R + L + E + S</t>
  </si>
  <si>
    <t>H = Nombre d'heures d'utilisation annuelle des machines est de:</t>
  </si>
  <si>
    <t>APX 50.20: PLIAGE</t>
  </si>
  <si>
    <r>
      <t xml:space="preserve">- Prix d'achat machines (€)                         </t>
    </r>
    <r>
      <rPr>
        <b/>
        <sz val="11"/>
        <color theme="1"/>
        <rFont val="Calibri"/>
        <family val="2"/>
        <scheme val="minor"/>
      </rPr>
      <t>P</t>
    </r>
  </si>
  <si>
    <r>
      <t xml:space="preserve">- Puissance (KW)                                          </t>
    </r>
    <r>
      <rPr>
        <b/>
        <sz val="11"/>
        <color theme="1"/>
        <rFont val="Calibri"/>
        <family val="2"/>
        <scheme val="minor"/>
      </rPr>
      <t>W</t>
    </r>
  </si>
  <si>
    <r>
      <t xml:space="preserve">- Salaire horaire de l'opérateur (€)    </t>
    </r>
    <r>
      <rPr>
        <b/>
        <sz val="11"/>
        <color rgb="FFFF0000"/>
        <rFont val="Calibri"/>
        <family val="2"/>
        <scheme val="minor"/>
      </rPr>
      <t>TA4</t>
    </r>
    <r>
      <rPr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  So</t>
    </r>
  </si>
  <si>
    <t xml:space="preserve">H = Nombre d'heures d'utilisation annuelle des machines est de: </t>
  </si>
  <si>
    <t>Machines conventionnelles: Perceuse, Grugeoire, Rouleuse</t>
  </si>
  <si>
    <t xml:space="preserve">Per, Gru, Rou </t>
  </si>
  <si>
    <t>N = Durée d'amortissement d'une machine est de 5 année:</t>
  </si>
  <si>
    <t>I = taux d'intérêt est de 12 %:</t>
  </si>
  <si>
    <r>
      <t xml:space="preserve">- Prix d'achat machine(€)                                            </t>
    </r>
    <r>
      <rPr>
        <b/>
        <sz val="11"/>
        <color theme="1"/>
        <rFont val="Calibri"/>
        <family val="2"/>
        <scheme val="minor"/>
      </rPr>
      <t>P</t>
    </r>
  </si>
  <si>
    <r>
      <t>- Surface occupée au sol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                                  </t>
    </r>
    <r>
      <rPr>
        <b/>
        <sz val="11"/>
        <color theme="1"/>
        <rFont val="Calibri"/>
        <family val="2"/>
        <scheme val="minor"/>
      </rPr>
      <t>Sa</t>
    </r>
  </si>
  <si>
    <r>
      <t xml:space="preserve">- Puissance (KW)                                                         </t>
    </r>
    <r>
      <rPr>
        <b/>
        <sz val="11"/>
        <color theme="1"/>
        <rFont val="Calibri"/>
        <family val="2"/>
        <scheme val="minor"/>
      </rPr>
      <t>W</t>
    </r>
  </si>
  <si>
    <t>Poinçonneuse</t>
  </si>
  <si>
    <t>TRUMPF TRUMATIC 2000 R</t>
  </si>
  <si>
    <t>Optitome 15 HP</t>
  </si>
  <si>
    <t>Banc de découpage plasma</t>
  </si>
  <si>
    <t>Cisaille AMADA GPN 630</t>
  </si>
  <si>
    <t>Epaisseur de coupe : 6mm acier maxi</t>
  </si>
  <si>
    <t>Prix : 100 000€</t>
  </si>
  <si>
    <t>Plieuse CN TRUMPF</t>
  </si>
  <si>
    <t>Moyens de production "Lycée JEAN JAURES"</t>
  </si>
  <si>
    <t>Achat : 2013   Prix : 120 000€</t>
  </si>
  <si>
    <t>Temps production en 2016 : 1630 heures</t>
  </si>
  <si>
    <t>Coût de maintenance 2016 : 1300 €</t>
  </si>
  <si>
    <t>Cisaille Amada GPN 630</t>
  </si>
  <si>
    <t>acier : 6 mm, 3 mètres.</t>
  </si>
  <si>
    <t>Poinçonneuse CN : TC 2000 R</t>
  </si>
  <si>
    <t>Trumpf</t>
  </si>
  <si>
    <t>Poinçonneuse GEKA</t>
  </si>
  <si>
    <t>Geka</t>
  </si>
  <si>
    <t>Découpe LASER</t>
  </si>
  <si>
    <t>LAS</t>
  </si>
  <si>
    <t>Mazak</t>
  </si>
  <si>
    <t>Acier ép.8 : 1250*1250</t>
  </si>
  <si>
    <t>Année de construction : 2013</t>
  </si>
  <si>
    <t>Temps de production en 2016 : 1460 h</t>
  </si>
  <si>
    <t>Coût de maintenance 2016 : 2000€</t>
  </si>
  <si>
    <t>Banc de découpage LASER</t>
  </si>
  <si>
    <t>Mazak junior 1000</t>
  </si>
  <si>
    <t xml:space="preserve"> Pupitre : touche</t>
  </si>
  <si>
    <t>Année de construction : 1999</t>
  </si>
  <si>
    <t>Achat : 2000</t>
  </si>
  <si>
    <t>Puissance installée : 2 kW</t>
  </si>
  <si>
    <t>Coût de maintenance 2015 : 2000€</t>
  </si>
  <si>
    <t>Temps de production en 2015 : 1460 h</t>
  </si>
  <si>
    <t>Cha: TA4:</t>
  </si>
  <si>
    <t>Cha:TA4:</t>
  </si>
  <si>
    <t>Cha:TA3:</t>
  </si>
  <si>
    <t xml:space="preserve">Cha: P3: </t>
  </si>
  <si>
    <t>Cha: P3:</t>
  </si>
  <si>
    <t>Cha: P2:</t>
  </si>
  <si>
    <t xml:space="preserve">Cha: P2: </t>
  </si>
  <si>
    <t>Cha: O1:</t>
  </si>
  <si>
    <t xml:space="preserve">Sou: TA4: </t>
  </si>
  <si>
    <t>Sou: TA4:</t>
  </si>
  <si>
    <t>Sou: P3:</t>
  </si>
  <si>
    <t>Sou: P2: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</si>
</sst>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i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313">
    <xf numFmtId="0" fontId="0" fillId="0" borderId="0" xfId="0"/>
    <xf numFmtId="0" fontId="2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8" xfId="0" quotePrefix="1" applyBorder="1"/>
    <xf numFmtId="0" fontId="0" fillId="0" borderId="9" xfId="0" quotePrefix="1" applyBorder="1"/>
    <xf numFmtId="0" fontId="0" fillId="0" borderId="7" xfId="0" applyBorder="1"/>
    <xf numFmtId="6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right"/>
    </xf>
    <xf numFmtId="2" fontId="0" fillId="0" borderId="8" xfId="0" applyNumberFormat="1" applyBorder="1" applyAlignment="1">
      <alignment horizontal="right"/>
    </xf>
    <xf numFmtId="6" fontId="0" fillId="0" borderId="9" xfId="0" applyNumberFormat="1" applyBorder="1" applyAlignment="1">
      <alignment vertical="center"/>
    </xf>
    <xf numFmtId="6" fontId="0" fillId="0" borderId="8" xfId="0" applyNumberFormat="1" applyBorder="1" applyAlignment="1">
      <alignment horizontal="right" vertical="center"/>
    </xf>
    <xf numFmtId="6" fontId="0" fillId="0" borderId="9" xfId="0" applyNumberForma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0" fillId="0" borderId="9" xfId="0" applyBorder="1"/>
    <xf numFmtId="0" fontId="5" fillId="0" borderId="0" xfId="0" applyFont="1"/>
    <xf numFmtId="0" fontId="1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/>
    <xf numFmtId="0" fontId="3" fillId="0" borderId="4" xfId="0" applyFont="1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quotePrefix="1"/>
    <xf numFmtId="0" fontId="0" fillId="0" borderId="1" xfId="0" quotePrefix="1" applyBorder="1"/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1" xfId="0" applyBorder="1"/>
    <xf numFmtId="0" fontId="2" fillId="3" borderId="11" xfId="0" applyFont="1" applyFill="1" applyBorder="1" applyAlignment="1">
      <alignment horizontal="center"/>
    </xf>
    <xf numFmtId="8" fontId="2" fillId="3" borderId="12" xfId="0" applyNumberFormat="1" applyFont="1" applyFill="1" applyBorder="1" applyAlignment="1">
      <alignment horizontal="center"/>
    </xf>
    <xf numFmtId="6" fontId="2" fillId="3" borderId="1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2" borderId="0" xfId="0" applyNumberFormat="1" applyFill="1"/>
    <xf numFmtId="0" fontId="1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indent="5"/>
    </xf>
    <xf numFmtId="0" fontId="6" fillId="0" borderId="0" xfId="0" applyFont="1"/>
    <xf numFmtId="0" fontId="8" fillId="0" borderId="0" xfId="0" applyFont="1" applyAlignment="1">
      <alignment horizontal="left" indent="5"/>
    </xf>
    <xf numFmtId="0" fontId="10" fillId="0" borderId="0" xfId="0" applyFont="1"/>
    <xf numFmtId="0" fontId="5" fillId="2" borderId="0" xfId="0" applyFont="1" applyFill="1"/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6" fillId="0" borderId="13" xfId="0" applyFont="1" applyBorder="1"/>
    <xf numFmtId="0" fontId="0" fillId="0" borderId="13" xfId="0" applyBorder="1"/>
    <xf numFmtId="0" fontId="0" fillId="0" borderId="7" xfId="0" applyBorder="1" applyAlignment="1">
      <alignment horizontal="center" vertical="center"/>
    </xf>
    <xf numFmtId="1" fontId="0" fillId="0" borderId="13" xfId="0" applyNumberFormat="1" applyBorder="1"/>
    <xf numFmtId="0" fontId="3" fillId="3" borderId="0" xfId="0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8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6" fontId="1" fillId="3" borderId="0" xfId="0" applyNumberFormat="1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0" fillId="2" borderId="13" xfId="0" applyNumberFormat="1" applyFill="1" applyBorder="1"/>
    <xf numFmtId="0" fontId="0" fillId="0" borderId="13" xfId="0" applyBorder="1" applyAlignment="1">
      <alignment horizontal="right"/>
    </xf>
    <xf numFmtId="0" fontId="1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8" fontId="1" fillId="0" borderId="18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6" fontId="1" fillId="0" borderId="18" xfId="0" applyNumberFormat="1" applyFont="1" applyBorder="1" applyAlignment="1">
      <alignment horizontal="center" vertical="center"/>
    </xf>
    <xf numFmtId="1" fontId="0" fillId="2" borderId="20" xfId="0" applyNumberFormat="1" applyFill="1" applyBorder="1"/>
    <xf numFmtId="0" fontId="0" fillId="0" borderId="20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0" borderId="16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>
      <alignment vertical="center"/>
    </xf>
    <xf numFmtId="6" fontId="2" fillId="3" borderId="10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3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8" xfId="0" quotePrefix="1" applyBorder="1" applyAlignment="1">
      <alignment horizontal="right" vertical="center"/>
    </xf>
    <xf numFmtId="0" fontId="0" fillId="0" borderId="9" xfId="0" quotePrefix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5" borderId="0" xfId="0" applyFill="1"/>
    <xf numFmtId="0" fontId="17" fillId="5" borderId="0" xfId="1" applyFill="1" applyAlignment="1" applyProtection="1"/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6" borderId="13" xfId="0" applyFill="1" applyBorder="1"/>
    <xf numFmtId="0" fontId="2" fillId="6" borderId="13" xfId="0" applyFont="1" applyFill="1" applyBorder="1" applyAlignment="1">
      <alignment horizontal="center" vertical="center"/>
    </xf>
    <xf numFmtId="0" fontId="17" fillId="0" borderId="13" xfId="1" applyBorder="1" applyAlignment="1" applyProtection="1"/>
    <xf numFmtId="0" fontId="0" fillId="7" borderId="13" xfId="0" applyFill="1" applyBorder="1" applyAlignment="1">
      <alignment horizontal="left"/>
    </xf>
    <xf numFmtId="0" fontId="2" fillId="7" borderId="13" xfId="0" applyFont="1" applyFill="1" applyBorder="1" applyAlignment="1">
      <alignment horizontal="center" vertical="center"/>
    </xf>
    <xf numFmtId="0" fontId="0" fillId="7" borderId="13" xfId="0" applyFill="1" applyBorder="1"/>
    <xf numFmtId="0" fontId="1" fillId="2" borderId="13" xfId="0" applyFont="1" applyFill="1" applyBorder="1"/>
    <xf numFmtId="0" fontId="15" fillId="0" borderId="0" xfId="0" applyFont="1"/>
    <xf numFmtId="164" fontId="0" fillId="0" borderId="13" xfId="0" applyNumberFormat="1" applyBorder="1"/>
    <xf numFmtId="1" fontId="1" fillId="0" borderId="29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0" fontId="14" fillId="0" borderId="2" xfId="0" quotePrefix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11" xfId="0" quotePrefix="1" applyBorder="1" applyAlignment="1">
      <alignment horizontal="right"/>
    </xf>
    <xf numFmtId="0" fontId="0" fillId="0" borderId="13" xfId="0" quotePrefix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quotePrefix="1" applyBorder="1" applyAlignment="1">
      <alignment horizontal="right"/>
    </xf>
    <xf numFmtId="1" fontId="0" fillId="2" borderId="44" xfId="0" applyNumberFormat="1" applyFill="1" applyBorder="1"/>
    <xf numFmtId="0" fontId="0" fillId="0" borderId="41" xfId="0" quotePrefix="1" applyBorder="1" applyAlignment="1">
      <alignment horizontal="right" vertical="center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42" xfId="0" applyBorder="1"/>
    <xf numFmtId="0" fontId="0" fillId="0" borderId="43" xfId="0" applyBorder="1"/>
    <xf numFmtId="0" fontId="2" fillId="3" borderId="45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9" xfId="0" applyBorder="1"/>
    <xf numFmtId="0" fontId="0" fillId="0" borderId="35" xfId="0" applyBorder="1"/>
    <xf numFmtId="0" fontId="0" fillId="0" borderId="46" xfId="0" quotePrefix="1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0" xfId="0" applyBorder="1"/>
    <xf numFmtId="0" fontId="2" fillId="3" borderId="45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2" xfId="0" quotePrefix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4" xfId="0" quotePrefix="1" applyBorder="1" applyAlignment="1">
      <alignment horizontal="right"/>
    </xf>
    <xf numFmtId="0" fontId="14" fillId="0" borderId="42" xfId="0" quotePrefix="1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1" fontId="0" fillId="2" borderId="41" xfId="0" applyNumberFormat="1" applyFill="1" applyBorder="1"/>
    <xf numFmtId="0" fontId="0" fillId="2" borderId="13" xfId="0" applyFill="1" applyBorder="1" applyAlignment="1">
      <alignment horizontal="center" vertical="center"/>
    </xf>
    <xf numFmtId="0" fontId="0" fillId="0" borderId="51" xfId="0" quotePrefix="1" applyBorder="1" applyAlignment="1">
      <alignment horizontal="right" vertical="center"/>
    </xf>
    <xf numFmtId="0" fontId="0" fillId="0" borderId="51" xfId="0" quotePrefix="1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2" xfId="0" quotePrefix="1" applyBorder="1" applyAlignment="1">
      <alignment horizontal="right"/>
    </xf>
    <xf numFmtId="0" fontId="0" fillId="0" borderId="27" xfId="0" quotePrefix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0" fillId="2" borderId="44" xfId="0" applyNumberFormat="1" applyFill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54" xfId="0" quotePrefix="1" applyBorder="1" applyAlignment="1">
      <alignment horizontal="right"/>
    </xf>
    <xf numFmtId="1" fontId="1" fillId="3" borderId="18" xfId="0" applyNumberFormat="1" applyFont="1" applyFill="1" applyBorder="1" applyAlignment="1">
      <alignment horizontal="center" vertical="center"/>
    </xf>
    <xf numFmtId="40" fontId="1" fillId="3" borderId="18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38" fontId="1" fillId="3" borderId="18" xfId="0" applyNumberFormat="1" applyFont="1" applyFill="1" applyBorder="1" applyAlignment="1">
      <alignment horizontal="center" vertical="center"/>
    </xf>
    <xf numFmtId="1" fontId="1" fillId="3" borderId="29" xfId="0" applyNumberFormat="1" applyFont="1" applyFill="1" applyBorder="1" applyAlignment="1">
      <alignment horizontal="center" vertical="center"/>
    </xf>
    <xf numFmtId="6" fontId="1" fillId="3" borderId="18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1" xfId="0" quotePrefix="1" applyBorder="1" applyAlignment="1">
      <alignment horizontal="right"/>
    </xf>
    <xf numFmtId="0" fontId="1" fillId="2" borderId="0" xfId="0" applyFont="1" applyFill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2" fontId="0" fillId="0" borderId="13" xfId="0" applyNumberFormat="1" applyBorder="1" applyAlignment="1">
      <alignment horizontal="center"/>
    </xf>
    <xf numFmtId="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6" fontId="0" fillId="0" borderId="41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36" xfId="0" quotePrefix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37" xfId="0" quotePrefix="1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0" borderId="40" xfId="0" quotePrefix="1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2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17" xfId="0" quotePrefix="1" applyFont="1" applyBorder="1" applyAlignment="1">
      <alignment horizontal="left" vertical="center"/>
    </xf>
    <xf numFmtId="0" fontId="14" fillId="0" borderId="18" xfId="0" quotePrefix="1" applyFont="1" applyBorder="1" applyAlignment="1">
      <alignment horizontal="left" vertical="center"/>
    </xf>
    <xf numFmtId="6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/>
    </xf>
    <xf numFmtId="6" fontId="0" fillId="0" borderId="2" xfId="0" applyNumberFormat="1" applyBorder="1" applyAlignment="1">
      <alignment horizontal="right" vertical="center"/>
    </xf>
    <xf numFmtId="6" fontId="0" fillId="0" borderId="43" xfId="0" applyNumberFormat="1" applyBorder="1" applyAlignment="1">
      <alignment horizontal="right" vertical="center"/>
    </xf>
    <xf numFmtId="0" fontId="0" fillId="0" borderId="50" xfId="0" applyBorder="1" applyAlignment="1">
      <alignment horizontal="right"/>
    </xf>
    <xf numFmtId="0" fontId="0" fillId="0" borderId="40" xfId="0" applyBorder="1" applyAlignment="1">
      <alignment horizontal="right"/>
    </xf>
    <xf numFmtId="0" fontId="1" fillId="0" borderId="47" xfId="0" applyFont="1" applyBorder="1" applyAlignment="1">
      <alignment horizontal="center"/>
    </xf>
    <xf numFmtId="0" fontId="16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6" fontId="0" fillId="0" borderId="14" xfId="0" applyNumberFormat="1" applyBorder="1" applyAlignment="1">
      <alignment horizontal="right" vertical="center"/>
    </xf>
    <xf numFmtId="6" fontId="0" fillId="0" borderId="48" xfId="0" applyNumberForma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43" xfId="0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3" xfId="0" applyNumberFormat="1" applyBorder="1" applyAlignment="1">
      <alignment horizontal="right"/>
    </xf>
    <xf numFmtId="0" fontId="14" fillId="0" borderId="1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14" fillId="0" borderId="13" xfId="0" quotePrefix="1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2" fillId="8" borderId="38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3" fillId="0" borderId="22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17730</xdr:rowOff>
    </xdr:from>
    <xdr:to>
      <xdr:col>1</xdr:col>
      <xdr:colOff>3924300</xdr:colOff>
      <xdr:row>67</xdr:row>
      <xdr:rowOff>102395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8000" contrast="-7000"/>
        </a:blip>
        <a:srcRect/>
        <a:stretch>
          <a:fillRect/>
        </a:stretch>
      </xdr:blipFill>
      <xdr:spPr bwMode="auto">
        <a:xfrm>
          <a:off x="47625" y="10047555"/>
          <a:ext cx="5057775" cy="31540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10</xdr:row>
      <xdr:rowOff>57150</xdr:rowOff>
    </xdr:from>
    <xdr:to>
      <xdr:col>7</xdr:col>
      <xdr:colOff>590550</xdr:colOff>
      <xdr:row>20</xdr:row>
      <xdr:rowOff>19050</xdr:rowOff>
    </xdr:to>
    <xdr:pic>
      <xdr:nvPicPr>
        <xdr:cNvPr id="7177" name="Picture 9" descr="DSCN2485">
          <a:extLst>
            <a:ext uri="{FF2B5EF4-FFF2-40B4-BE49-F238E27FC236}">
              <a16:creationId xmlns:a16="http://schemas.microsoft.com/office/drawing/2014/main" id="{00000000-0008-0000-01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858"/>
        <a:stretch>
          <a:fillRect/>
        </a:stretch>
      </xdr:blipFill>
      <xdr:spPr bwMode="auto">
        <a:xfrm>
          <a:off x="5876925" y="1962150"/>
          <a:ext cx="1533525" cy="18669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400050</xdr:colOff>
      <xdr:row>22</xdr:row>
      <xdr:rowOff>180975</xdr:rowOff>
    </xdr:from>
    <xdr:to>
      <xdr:col>8</xdr:col>
      <xdr:colOff>123825</xdr:colOff>
      <xdr:row>30</xdr:row>
      <xdr:rowOff>161925</xdr:rowOff>
    </xdr:to>
    <xdr:pic>
      <xdr:nvPicPr>
        <xdr:cNvPr id="7176" name="Picture 8" descr="Presse Plieuse APX">
          <a:extLst>
            <a:ext uri="{FF2B5EF4-FFF2-40B4-BE49-F238E27FC236}">
              <a16:creationId xmlns:a16="http://schemas.microsoft.com/office/drawing/2014/main" id="{00000000-0008-0000-0100-00000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7950" y="4371975"/>
          <a:ext cx="2009775" cy="1504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457200</xdr:colOff>
      <xdr:row>32</xdr:row>
      <xdr:rowOff>152400</xdr:rowOff>
    </xdr:from>
    <xdr:to>
      <xdr:col>8</xdr:col>
      <xdr:colOff>76200</xdr:colOff>
      <xdr:row>40</xdr:row>
      <xdr:rowOff>57150</xdr:rowOff>
    </xdr:to>
    <xdr:pic>
      <xdr:nvPicPr>
        <xdr:cNvPr id="7175" name="Picture 7" descr="IMG_0664">
          <a:extLst>
            <a:ext uri="{FF2B5EF4-FFF2-40B4-BE49-F238E27FC236}">
              <a16:creationId xmlns:a16="http://schemas.microsoft.com/office/drawing/2014/main" id="{00000000-0008-0000-0100-000007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15100" y="6248400"/>
          <a:ext cx="1905000" cy="14287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457200</xdr:colOff>
      <xdr:row>44</xdr:row>
      <xdr:rowOff>0</xdr:rowOff>
    </xdr:from>
    <xdr:to>
      <xdr:col>8</xdr:col>
      <xdr:colOff>123825</xdr:colOff>
      <xdr:row>51</xdr:row>
      <xdr:rowOff>133350</xdr:rowOff>
    </xdr:to>
    <xdr:pic>
      <xdr:nvPicPr>
        <xdr:cNvPr id="7174" name="Picture 6" descr="IMG_0637">
          <a:extLst>
            <a:ext uri="{FF2B5EF4-FFF2-40B4-BE49-F238E27FC236}">
              <a16:creationId xmlns:a16="http://schemas.microsoft.com/office/drawing/2014/main" id="{00000000-0008-0000-0100-00000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15100" y="8382000"/>
          <a:ext cx="1952625" cy="14668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248478</xdr:colOff>
      <xdr:row>0</xdr:row>
      <xdr:rowOff>200732</xdr:rowOff>
    </xdr:from>
    <xdr:to>
      <xdr:col>8</xdr:col>
      <xdr:colOff>173934</xdr:colOff>
      <xdr:row>9</xdr:row>
      <xdr:rowOff>95879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48860" y="200732"/>
          <a:ext cx="2211456" cy="16544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235324</xdr:colOff>
      <xdr:row>55</xdr:row>
      <xdr:rowOff>156883</xdr:rowOff>
    </xdr:from>
    <xdr:to>
      <xdr:col>8</xdr:col>
      <xdr:colOff>43847</xdr:colOff>
      <xdr:row>64</xdr:row>
      <xdr:rowOff>46317</xdr:rowOff>
    </xdr:to>
    <xdr:pic>
      <xdr:nvPicPr>
        <xdr:cNvPr id="7" name="Image 6" descr="http://powellmcneil.com/imagecreate.php?file=DCP01372.JPG&amp;max=535&amp;h=4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5706" y="10679207"/>
          <a:ext cx="2094523" cy="1603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lairebrutnet.f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zoomScale="55" zoomScaleNormal="55" workbookViewId="0">
      <selection activeCell="D40" sqref="D40"/>
    </sheetView>
  </sheetViews>
  <sheetFormatPr baseColWidth="10" defaultRowHeight="14.5" x14ac:dyDescent="0.35"/>
  <cols>
    <col min="1" max="1" width="17.7265625" customWidth="1"/>
    <col min="2" max="2" width="59.1796875" customWidth="1"/>
    <col min="5" max="5" width="46.453125" customWidth="1"/>
    <col min="6" max="6" width="21.1796875" customWidth="1"/>
    <col min="7" max="7" width="26.81640625" customWidth="1"/>
    <col min="8" max="8" width="19.26953125" customWidth="1"/>
    <col min="9" max="9" width="21.26953125" customWidth="1"/>
    <col min="10" max="10" width="19.1796875" customWidth="1"/>
  </cols>
  <sheetData>
    <row r="1" spans="1:12" ht="19" thickBot="1" x14ac:dyDescent="0.4">
      <c r="A1" s="2" t="s">
        <v>0</v>
      </c>
      <c r="E1" s="164" t="s">
        <v>30</v>
      </c>
      <c r="F1" s="165"/>
      <c r="G1" s="165"/>
      <c r="H1" s="165"/>
      <c r="I1" s="165"/>
      <c r="J1" s="166"/>
    </row>
    <row r="2" spans="1:12" ht="15.5" x14ac:dyDescent="0.35">
      <c r="E2" s="19" t="s">
        <v>46</v>
      </c>
      <c r="F2" s="28" t="s">
        <v>31</v>
      </c>
      <c r="J2" s="5"/>
      <c r="K2" s="37">
        <f>F20</f>
        <v>1600</v>
      </c>
    </row>
    <row r="3" spans="1:12" ht="15.5" x14ac:dyDescent="0.35">
      <c r="A3" s="91" t="s">
        <v>294</v>
      </c>
      <c r="B3" s="92"/>
      <c r="E3" s="19" t="s">
        <v>47</v>
      </c>
      <c r="F3" t="s">
        <v>32</v>
      </c>
      <c r="J3" s="5"/>
      <c r="K3" s="4">
        <v>5</v>
      </c>
    </row>
    <row r="4" spans="1:12" ht="15.5" x14ac:dyDescent="0.35">
      <c r="A4" s="91" t="s">
        <v>295</v>
      </c>
      <c r="B4" s="92"/>
      <c r="E4" s="19" t="s">
        <v>54</v>
      </c>
      <c r="F4" t="s">
        <v>33</v>
      </c>
      <c r="J4" s="5"/>
      <c r="K4" s="4">
        <v>0.12</v>
      </c>
    </row>
    <row r="5" spans="1:12" ht="15.5" x14ac:dyDescent="0.35">
      <c r="A5" s="91" t="s">
        <v>296</v>
      </c>
      <c r="B5" s="92"/>
      <c r="E5" s="19" t="s">
        <v>59</v>
      </c>
      <c r="F5" t="s">
        <v>34</v>
      </c>
      <c r="J5" s="5"/>
      <c r="K5" s="4">
        <v>0.22</v>
      </c>
    </row>
    <row r="6" spans="1:12" ht="15.5" x14ac:dyDescent="0.35">
      <c r="A6" s="91" t="s">
        <v>297</v>
      </c>
      <c r="B6" s="92"/>
      <c r="E6" s="19" t="s">
        <v>63</v>
      </c>
      <c r="F6" t="s">
        <v>35</v>
      </c>
      <c r="J6" s="5"/>
      <c r="K6" s="4">
        <v>0.6</v>
      </c>
    </row>
    <row r="7" spans="1:12" ht="15.5" x14ac:dyDescent="0.35">
      <c r="A7" s="91" t="s">
        <v>298</v>
      </c>
      <c r="B7" s="92"/>
      <c r="E7" s="19" t="s">
        <v>60</v>
      </c>
      <c r="F7" t="s">
        <v>36</v>
      </c>
      <c r="J7" s="5"/>
      <c r="K7" s="4">
        <v>0.6</v>
      </c>
    </row>
    <row r="8" spans="1:12" ht="16" thickBot="1" x14ac:dyDescent="0.4">
      <c r="A8" s="91" t="s">
        <v>299</v>
      </c>
      <c r="B8" s="92"/>
      <c r="E8" s="25" t="s">
        <v>56</v>
      </c>
      <c r="F8" s="6" t="s">
        <v>37</v>
      </c>
      <c r="G8" s="6"/>
      <c r="H8" s="6"/>
      <c r="I8" s="6"/>
      <c r="J8" s="7"/>
      <c r="K8" s="4">
        <v>50</v>
      </c>
    </row>
    <row r="9" spans="1:12" ht="15" thickBot="1" x14ac:dyDescent="0.4"/>
    <row r="10" spans="1:12" ht="19" thickBot="1" x14ac:dyDescent="0.5">
      <c r="A10" t="s">
        <v>1</v>
      </c>
      <c r="B10" s="1" t="s">
        <v>2</v>
      </c>
      <c r="C10" s="33" t="s">
        <v>48</v>
      </c>
      <c r="D10" s="34">
        <f>D14+D20+D26+D30+D35+D40</f>
        <v>83.444999999999993</v>
      </c>
      <c r="F10" s="167" t="s">
        <v>67</v>
      </c>
      <c r="G10" s="168"/>
      <c r="H10" s="168"/>
      <c r="I10" s="168"/>
      <c r="J10" s="168"/>
      <c r="K10" s="168"/>
      <c r="L10" s="169"/>
    </row>
    <row r="11" spans="1:12" ht="15.5" x14ac:dyDescent="0.35">
      <c r="E11" s="8" t="s">
        <v>66</v>
      </c>
      <c r="F11" s="170" t="s">
        <v>278</v>
      </c>
      <c r="G11" s="170" t="s">
        <v>279</v>
      </c>
      <c r="H11" s="172" t="s">
        <v>51</v>
      </c>
      <c r="I11" s="174" t="s">
        <v>49</v>
      </c>
      <c r="J11" s="22" t="s">
        <v>53</v>
      </c>
      <c r="K11" s="22" t="s">
        <v>53</v>
      </c>
      <c r="L11" s="26" t="s">
        <v>64</v>
      </c>
    </row>
    <row r="12" spans="1:12" ht="15" thickBot="1" x14ac:dyDescent="0.4">
      <c r="A12" s="2" t="s">
        <v>3</v>
      </c>
      <c r="E12" s="9"/>
      <c r="F12" s="171"/>
      <c r="G12" s="171"/>
      <c r="H12" s="173"/>
      <c r="I12" s="175"/>
      <c r="J12" s="23" t="s">
        <v>50</v>
      </c>
      <c r="K12" s="24" t="s">
        <v>52</v>
      </c>
      <c r="L12" s="27">
        <v>7000</v>
      </c>
    </row>
    <row r="13" spans="1:12" x14ac:dyDescent="0.35">
      <c r="A13" t="s">
        <v>4</v>
      </c>
      <c r="E13" s="10" t="s">
        <v>55</v>
      </c>
      <c r="F13" s="13">
        <v>240000</v>
      </c>
      <c r="G13" s="17">
        <v>960000</v>
      </c>
      <c r="H13" s="12">
        <v>80000</v>
      </c>
      <c r="I13" s="12">
        <v>10000</v>
      </c>
      <c r="J13" s="12">
        <v>90000</v>
      </c>
      <c r="K13" s="12">
        <v>126000</v>
      </c>
      <c r="L13" s="12">
        <v>120000</v>
      </c>
    </row>
    <row r="14" spans="1:12" ht="15.5" x14ac:dyDescent="0.35">
      <c r="A14" s="49" t="s">
        <v>5</v>
      </c>
      <c r="B14" t="s">
        <v>6</v>
      </c>
      <c r="C14" s="55" t="s">
        <v>41</v>
      </c>
      <c r="D14" s="56">
        <f>F13/(K2*K3)</f>
        <v>30</v>
      </c>
      <c r="E14" s="10" t="s">
        <v>57</v>
      </c>
      <c r="F14" s="13">
        <v>4000</v>
      </c>
      <c r="G14" s="17">
        <v>16000</v>
      </c>
      <c r="H14" s="9">
        <v>2000</v>
      </c>
      <c r="I14" s="9">
        <v>1000</v>
      </c>
      <c r="J14" s="9">
        <v>800</v>
      </c>
      <c r="K14" s="9">
        <v>1200</v>
      </c>
      <c r="L14" s="9">
        <v>3200</v>
      </c>
    </row>
    <row r="15" spans="1:12" ht="16.5" x14ac:dyDescent="0.35">
      <c r="B15" t="s">
        <v>7</v>
      </c>
      <c r="E15" s="10" t="s">
        <v>58</v>
      </c>
      <c r="F15" s="14">
        <f>F16*F17</f>
        <v>20</v>
      </c>
      <c r="G15" s="14">
        <f>G16*G17</f>
        <v>30</v>
      </c>
      <c r="H15" s="9">
        <v>42</v>
      </c>
      <c r="I15" s="9">
        <v>12</v>
      </c>
      <c r="J15" s="9">
        <v>12</v>
      </c>
      <c r="K15" s="9">
        <v>13.5</v>
      </c>
      <c r="L15" s="9">
        <v>18</v>
      </c>
    </row>
    <row r="16" spans="1:12" x14ac:dyDescent="0.35">
      <c r="B16" t="s">
        <v>8</v>
      </c>
      <c r="E16" s="14" t="s">
        <v>39</v>
      </c>
      <c r="F16" s="14">
        <v>5</v>
      </c>
      <c r="G16" s="14">
        <v>6</v>
      </c>
      <c r="H16" s="9">
        <v>7</v>
      </c>
      <c r="I16" s="9">
        <v>4</v>
      </c>
      <c r="J16" s="9">
        <v>4</v>
      </c>
      <c r="K16" s="9">
        <v>4.5</v>
      </c>
      <c r="L16" s="9">
        <v>4.5</v>
      </c>
    </row>
    <row r="17" spans="1:12" x14ac:dyDescent="0.35">
      <c r="B17" t="s">
        <v>9</v>
      </c>
      <c r="E17" s="14" t="s">
        <v>40</v>
      </c>
      <c r="F17" s="14">
        <v>4</v>
      </c>
      <c r="G17" s="14">
        <v>5</v>
      </c>
      <c r="H17" s="9">
        <v>6</v>
      </c>
      <c r="I17" s="9">
        <v>3</v>
      </c>
      <c r="J17" s="9">
        <v>3</v>
      </c>
      <c r="K17" s="9">
        <v>3</v>
      </c>
      <c r="L17" s="9">
        <v>4</v>
      </c>
    </row>
    <row r="18" spans="1:12" x14ac:dyDescent="0.35">
      <c r="E18" s="10" t="s">
        <v>61</v>
      </c>
      <c r="F18" s="15">
        <v>10</v>
      </c>
      <c r="G18" s="14">
        <v>25</v>
      </c>
      <c r="H18" s="9">
        <v>15</v>
      </c>
      <c r="I18" s="9">
        <v>15</v>
      </c>
      <c r="J18" s="9">
        <v>15</v>
      </c>
      <c r="K18" s="9">
        <v>18</v>
      </c>
      <c r="L18" s="9">
        <v>15</v>
      </c>
    </row>
    <row r="19" spans="1:12" ht="15" thickBot="1" x14ac:dyDescent="0.4">
      <c r="A19" t="s">
        <v>10</v>
      </c>
      <c r="E19" s="11" t="s">
        <v>62</v>
      </c>
      <c r="F19" s="16">
        <v>25</v>
      </c>
      <c r="G19" s="18">
        <v>40</v>
      </c>
      <c r="H19" s="20">
        <v>40</v>
      </c>
      <c r="I19" s="20">
        <v>22</v>
      </c>
      <c r="J19" s="20">
        <v>30</v>
      </c>
      <c r="K19" s="20">
        <v>30</v>
      </c>
      <c r="L19" s="20">
        <v>40</v>
      </c>
    </row>
    <row r="20" spans="1:12" ht="16" thickBot="1" x14ac:dyDescent="0.4">
      <c r="A20" s="49" t="s">
        <v>11</v>
      </c>
      <c r="B20" t="s">
        <v>12</v>
      </c>
      <c r="C20" s="55" t="s">
        <v>38</v>
      </c>
      <c r="D20" s="56">
        <f>(F13/2) *(K4/K2)</f>
        <v>9</v>
      </c>
      <c r="E20" s="29" t="s">
        <v>65</v>
      </c>
      <c r="F20" s="30">
        <v>1600</v>
      </c>
      <c r="G20" s="30">
        <v>1685</v>
      </c>
      <c r="H20" s="32">
        <v>1460</v>
      </c>
      <c r="I20" s="32">
        <v>1580</v>
      </c>
      <c r="J20" s="32">
        <v>1400</v>
      </c>
      <c r="K20" s="31">
        <v>1630</v>
      </c>
      <c r="L20" s="32">
        <v>1450</v>
      </c>
    </row>
    <row r="21" spans="1:12" x14ac:dyDescent="0.35">
      <c r="B21" t="s">
        <v>7</v>
      </c>
    </row>
    <row r="22" spans="1:12" x14ac:dyDescent="0.35">
      <c r="B22" t="s">
        <v>13</v>
      </c>
    </row>
    <row r="23" spans="1:12" x14ac:dyDescent="0.35">
      <c r="B23" t="s">
        <v>8</v>
      </c>
    </row>
    <row r="25" spans="1:12" x14ac:dyDescent="0.35">
      <c r="A25" t="s">
        <v>14</v>
      </c>
      <c r="H25" s="21"/>
      <c r="I25" s="21"/>
    </row>
    <row r="26" spans="1:12" ht="15.5" x14ac:dyDescent="0.35">
      <c r="A26" s="49" t="s">
        <v>15</v>
      </c>
      <c r="B26" t="s">
        <v>16</v>
      </c>
      <c r="C26" s="55" t="s">
        <v>42</v>
      </c>
      <c r="D26" s="57">
        <f>F14/K2</f>
        <v>2.5</v>
      </c>
    </row>
    <row r="27" spans="1:12" ht="15" customHeight="1" x14ac:dyDescent="0.35">
      <c r="B27" t="s">
        <v>8</v>
      </c>
      <c r="F27" s="42"/>
      <c r="G27" s="42"/>
      <c r="H27" s="42"/>
      <c r="I27" s="42"/>
      <c r="J27" s="42"/>
      <c r="K27" s="42"/>
      <c r="L27" s="42"/>
    </row>
    <row r="28" spans="1:12" x14ac:dyDescent="0.35">
      <c r="F28" s="42"/>
      <c r="G28" s="42"/>
      <c r="H28" s="42"/>
      <c r="I28" s="42"/>
      <c r="J28" s="42"/>
      <c r="K28" s="42"/>
      <c r="L28" s="42"/>
    </row>
    <row r="29" spans="1:12" x14ac:dyDescent="0.35">
      <c r="A29" t="s">
        <v>17</v>
      </c>
      <c r="F29" s="42"/>
      <c r="G29" s="42"/>
      <c r="H29" s="42"/>
      <c r="I29" s="42"/>
      <c r="J29" s="42"/>
      <c r="K29" s="42"/>
      <c r="L29" s="42"/>
    </row>
    <row r="30" spans="1:12" ht="15" customHeight="1" x14ac:dyDescent="0.35">
      <c r="A30" s="49" t="s">
        <v>18</v>
      </c>
      <c r="B30" t="s">
        <v>19</v>
      </c>
      <c r="C30" s="55" t="s">
        <v>43</v>
      </c>
      <c r="D30" s="58">
        <f>(K8*F15)/K2</f>
        <v>0.625</v>
      </c>
      <c r="F30" s="42"/>
      <c r="G30" s="42"/>
      <c r="H30" s="42"/>
      <c r="I30" s="42"/>
      <c r="J30" s="42"/>
      <c r="K30" s="42"/>
      <c r="L30" s="42"/>
    </row>
    <row r="31" spans="1:12" x14ac:dyDescent="0.35">
      <c r="B31" t="s">
        <v>20</v>
      </c>
      <c r="F31" s="42"/>
      <c r="G31" s="42"/>
      <c r="H31" s="42"/>
      <c r="I31" s="42"/>
      <c r="J31" s="42"/>
      <c r="K31" s="42"/>
      <c r="L31" s="42"/>
    </row>
    <row r="32" spans="1:12" x14ac:dyDescent="0.35">
      <c r="B32" t="s">
        <v>8</v>
      </c>
      <c r="F32" s="42"/>
      <c r="G32" s="42"/>
      <c r="H32" s="42"/>
      <c r="I32" s="42"/>
      <c r="J32" s="42"/>
      <c r="K32" s="42"/>
      <c r="L32" s="42"/>
    </row>
    <row r="33" spans="1:11" x14ac:dyDescent="0.35">
      <c r="F33" s="42"/>
      <c r="G33" s="42"/>
      <c r="H33" s="42"/>
      <c r="I33" s="42"/>
      <c r="J33" s="42"/>
      <c r="K33" s="42"/>
    </row>
    <row r="34" spans="1:11" x14ac:dyDescent="0.35">
      <c r="A34" t="s">
        <v>21</v>
      </c>
      <c r="F34" s="42"/>
      <c r="G34" s="42"/>
      <c r="H34" s="42"/>
      <c r="I34" s="42"/>
      <c r="J34" s="42"/>
      <c r="K34" s="42"/>
    </row>
    <row r="35" spans="1:11" ht="15.5" x14ac:dyDescent="0.35">
      <c r="A35" s="49" t="s">
        <v>22</v>
      </c>
      <c r="B35" t="s">
        <v>23</v>
      </c>
      <c r="C35" s="55" t="s">
        <v>44</v>
      </c>
      <c r="D35" s="59">
        <f>K5*K7*F18</f>
        <v>1.32</v>
      </c>
      <c r="F35" s="43"/>
      <c r="G35" s="42"/>
      <c r="H35" s="42"/>
      <c r="I35" s="42"/>
      <c r="J35" s="42"/>
      <c r="K35" s="42"/>
    </row>
    <row r="36" spans="1:11" x14ac:dyDescent="0.35">
      <c r="B36" t="s">
        <v>24</v>
      </c>
      <c r="F36" s="44"/>
      <c r="G36" s="42"/>
      <c r="H36" s="42"/>
      <c r="I36" s="42"/>
      <c r="J36" s="42"/>
      <c r="K36" s="42"/>
    </row>
    <row r="37" spans="1:11" x14ac:dyDescent="0.35">
      <c r="B37" t="s">
        <v>25</v>
      </c>
      <c r="F37" s="44" t="s">
        <v>242</v>
      </c>
      <c r="G37" s="42"/>
      <c r="H37" s="42"/>
      <c r="I37" s="42"/>
      <c r="J37" s="42"/>
      <c r="K37" s="42"/>
    </row>
    <row r="38" spans="1:11" x14ac:dyDescent="0.35">
      <c r="F38" s="44" t="s">
        <v>243</v>
      </c>
      <c r="G38" s="42"/>
      <c r="H38" s="42"/>
      <c r="I38" s="42"/>
      <c r="J38" s="42"/>
      <c r="K38" s="42"/>
    </row>
    <row r="39" spans="1:11" x14ac:dyDescent="0.35">
      <c r="A39" t="s">
        <v>26</v>
      </c>
      <c r="G39" s="42"/>
      <c r="H39" s="42"/>
      <c r="I39" s="42"/>
      <c r="J39" s="42"/>
      <c r="K39" s="42"/>
    </row>
    <row r="40" spans="1:11" ht="15.5" x14ac:dyDescent="0.35">
      <c r="A40" s="49" t="s">
        <v>27</v>
      </c>
      <c r="B40" t="s">
        <v>28</v>
      </c>
      <c r="C40" s="55" t="s">
        <v>45</v>
      </c>
      <c r="D40" s="60">
        <f>F19+(F19*K6)</f>
        <v>40</v>
      </c>
      <c r="F40" s="62" t="s">
        <v>75</v>
      </c>
      <c r="G40" s="42"/>
      <c r="H40" s="42"/>
      <c r="I40" s="42"/>
      <c r="J40" s="42"/>
      <c r="K40" s="42"/>
    </row>
    <row r="41" spans="1:11" x14ac:dyDescent="0.35">
      <c r="B41" t="s">
        <v>29</v>
      </c>
      <c r="F41" s="47" t="s">
        <v>257</v>
      </c>
      <c r="G41" s="48"/>
      <c r="H41" s="48"/>
      <c r="I41" s="48"/>
      <c r="J41" s="48"/>
      <c r="K41" s="42"/>
    </row>
    <row r="42" spans="1:11" x14ac:dyDescent="0.35">
      <c r="F42" s="44" t="s">
        <v>258</v>
      </c>
      <c r="G42" s="42"/>
      <c r="H42" s="42"/>
      <c r="I42" s="42"/>
      <c r="J42" s="42"/>
      <c r="K42" s="42"/>
    </row>
    <row r="43" spans="1:11" x14ac:dyDescent="0.35">
      <c r="F43" s="44" t="s">
        <v>256</v>
      </c>
    </row>
    <row r="44" spans="1:11" x14ac:dyDescent="0.35">
      <c r="F44" s="44" t="s">
        <v>244</v>
      </c>
    </row>
    <row r="45" spans="1:11" x14ac:dyDescent="0.35">
      <c r="F45" s="44" t="s">
        <v>245</v>
      </c>
    </row>
    <row r="46" spans="1:11" x14ac:dyDescent="0.35">
      <c r="F46" s="44" t="s">
        <v>246</v>
      </c>
    </row>
    <row r="47" spans="1:11" x14ac:dyDescent="0.35">
      <c r="F47" s="44" t="s">
        <v>76</v>
      </c>
    </row>
    <row r="48" spans="1:11" x14ac:dyDescent="0.35">
      <c r="F48" s="44"/>
    </row>
    <row r="49" spans="1:14" x14ac:dyDescent="0.35">
      <c r="A49" s="2" t="s">
        <v>250</v>
      </c>
      <c r="F49" s="21"/>
    </row>
    <row r="50" spans="1:14" x14ac:dyDescent="0.35">
      <c r="A50" s="2" t="s">
        <v>249</v>
      </c>
      <c r="F50" s="44"/>
    </row>
    <row r="51" spans="1:14" x14ac:dyDescent="0.35">
      <c r="A51" s="2" t="s">
        <v>251</v>
      </c>
      <c r="F51" s="44" t="s">
        <v>77</v>
      </c>
    </row>
    <row r="52" spans="1:14" ht="15" thickBot="1" x14ac:dyDescent="0.4">
      <c r="F52" s="44"/>
    </row>
    <row r="53" spans="1:14" ht="15" thickBot="1" x14ac:dyDescent="0.4">
      <c r="F53" s="162" t="s">
        <v>247</v>
      </c>
      <c r="G53" s="163"/>
      <c r="H53" s="53" t="s">
        <v>239</v>
      </c>
      <c r="I53" s="53" t="s">
        <v>240</v>
      </c>
      <c r="J53" s="53" t="s">
        <v>241</v>
      </c>
      <c r="K53" s="167" t="s">
        <v>313</v>
      </c>
      <c r="L53" s="176"/>
      <c r="M53" s="176"/>
      <c r="N53" s="177"/>
    </row>
    <row r="54" spans="1:14" x14ac:dyDescent="0.35">
      <c r="F54" s="51" t="s">
        <v>280</v>
      </c>
      <c r="G54" s="52"/>
      <c r="H54" s="52">
        <v>1368</v>
      </c>
      <c r="I54" s="52">
        <f>H54*4.33</f>
        <v>5923.4400000000005</v>
      </c>
      <c r="J54" s="54">
        <f>I54/152</f>
        <v>38.970000000000006</v>
      </c>
      <c r="L54" t="s">
        <v>310</v>
      </c>
      <c r="M54" t="s">
        <v>70</v>
      </c>
    </row>
    <row r="55" spans="1:14" x14ac:dyDescent="0.35">
      <c r="F55" s="51" t="s">
        <v>281</v>
      </c>
      <c r="G55" s="52"/>
      <c r="H55" s="52">
        <v>1296</v>
      </c>
      <c r="I55" s="52">
        <f>H55*4.33</f>
        <v>5611.68</v>
      </c>
      <c r="J55" s="54">
        <f>I55/152</f>
        <v>36.918947368421051</v>
      </c>
      <c r="L55" t="s">
        <v>64</v>
      </c>
    </row>
    <row r="56" spans="1:14" x14ac:dyDescent="0.35">
      <c r="F56" s="51" t="s">
        <v>282</v>
      </c>
      <c r="G56" s="52"/>
      <c r="H56" s="52">
        <v>1224</v>
      </c>
      <c r="I56" s="52">
        <f t="shared" ref="I56:I63" si="0">H56*4.33</f>
        <v>5299.92</v>
      </c>
      <c r="J56" s="54">
        <f t="shared" ref="J56:J63" si="1">I56/152</f>
        <v>34.867894736842103</v>
      </c>
    </row>
    <row r="57" spans="1:14" x14ac:dyDescent="0.35">
      <c r="F57" s="51" t="s">
        <v>283</v>
      </c>
      <c r="G57" s="52"/>
      <c r="H57" s="52">
        <v>1152</v>
      </c>
      <c r="I57" s="52">
        <f t="shared" si="0"/>
        <v>4988.16</v>
      </c>
      <c r="J57" s="54">
        <f t="shared" si="1"/>
        <v>32.816842105263156</v>
      </c>
    </row>
    <row r="58" spans="1:14" x14ac:dyDescent="0.35">
      <c r="F58" s="51" t="s">
        <v>284</v>
      </c>
      <c r="G58" s="52"/>
      <c r="H58" s="52">
        <v>1032</v>
      </c>
      <c r="I58" s="52">
        <f t="shared" si="0"/>
        <v>4468.5600000000004</v>
      </c>
      <c r="J58" s="54">
        <f t="shared" si="1"/>
        <v>29.39842105263158</v>
      </c>
      <c r="L58" t="s">
        <v>312</v>
      </c>
      <c r="M58" t="s">
        <v>308</v>
      </c>
    </row>
    <row r="59" spans="1:14" x14ac:dyDescent="0.35">
      <c r="F59" s="51" t="s">
        <v>285</v>
      </c>
      <c r="G59" s="52"/>
      <c r="H59" s="52">
        <v>942.4</v>
      </c>
      <c r="I59" s="52">
        <f t="shared" si="0"/>
        <v>4080.5920000000001</v>
      </c>
      <c r="J59" s="54">
        <f t="shared" si="1"/>
        <v>26.846</v>
      </c>
      <c r="L59" t="s">
        <v>311</v>
      </c>
    </row>
    <row r="60" spans="1:14" x14ac:dyDescent="0.35">
      <c r="F60" s="51" t="s">
        <v>286</v>
      </c>
      <c r="G60" s="52"/>
      <c r="H60" s="52">
        <v>843.2</v>
      </c>
      <c r="I60" s="52">
        <f t="shared" si="0"/>
        <v>3651.056</v>
      </c>
      <c r="J60" s="54">
        <f t="shared" si="1"/>
        <v>24.020105263157895</v>
      </c>
      <c r="L60" t="s">
        <v>314</v>
      </c>
    </row>
    <row r="61" spans="1:14" x14ac:dyDescent="0.35">
      <c r="F61" s="51" t="s">
        <v>287</v>
      </c>
      <c r="G61" s="52"/>
      <c r="H61" s="52">
        <v>768.8</v>
      </c>
      <c r="I61" s="52">
        <f t="shared" si="0"/>
        <v>3328.904</v>
      </c>
      <c r="J61" s="54">
        <f t="shared" si="1"/>
        <v>21.900684210526315</v>
      </c>
    </row>
    <row r="62" spans="1:14" x14ac:dyDescent="0.35">
      <c r="F62" s="51" t="s">
        <v>288</v>
      </c>
      <c r="G62" s="52"/>
      <c r="H62" s="52">
        <v>719.2</v>
      </c>
      <c r="I62" s="52">
        <f t="shared" si="0"/>
        <v>3114.1360000000004</v>
      </c>
      <c r="J62" s="105">
        <f t="shared" si="1"/>
        <v>20.487736842105267</v>
      </c>
    </row>
    <row r="63" spans="1:14" x14ac:dyDescent="0.35">
      <c r="F63" s="51" t="s">
        <v>292</v>
      </c>
      <c r="G63" s="52"/>
      <c r="H63" s="52">
        <v>694.4</v>
      </c>
      <c r="I63" s="52">
        <f t="shared" si="0"/>
        <v>3006.752</v>
      </c>
      <c r="J63" s="105">
        <f t="shared" si="1"/>
        <v>19.781263157894738</v>
      </c>
    </row>
    <row r="64" spans="1:14" x14ac:dyDescent="0.35">
      <c r="F64" s="44"/>
    </row>
    <row r="65" spans="2:10" x14ac:dyDescent="0.35">
      <c r="F65" s="45" t="s">
        <v>248</v>
      </c>
    </row>
    <row r="66" spans="2:10" x14ac:dyDescent="0.35">
      <c r="F66" s="44"/>
    </row>
    <row r="67" spans="2:10" x14ac:dyDescent="0.35">
      <c r="F67" s="46" t="s">
        <v>78</v>
      </c>
    </row>
    <row r="68" spans="2:10" x14ac:dyDescent="0.35">
      <c r="F68" s="46" t="s">
        <v>79</v>
      </c>
      <c r="I68" s="90" t="s">
        <v>290</v>
      </c>
      <c r="J68" s="89"/>
    </row>
    <row r="69" spans="2:10" x14ac:dyDescent="0.35">
      <c r="B69" t="s">
        <v>293</v>
      </c>
      <c r="F69" s="46" t="s">
        <v>81</v>
      </c>
      <c r="G69">
        <v>1445.38</v>
      </c>
    </row>
    <row r="70" spans="2:10" x14ac:dyDescent="0.35">
      <c r="F70" s="46" t="s">
        <v>82</v>
      </c>
      <c r="G70">
        <v>1113</v>
      </c>
      <c r="H70" t="s">
        <v>291</v>
      </c>
    </row>
    <row r="71" spans="2:10" x14ac:dyDescent="0.35">
      <c r="F71" s="46" t="s">
        <v>80</v>
      </c>
    </row>
    <row r="72" spans="2:10" x14ac:dyDescent="0.35">
      <c r="F72" s="46" t="s">
        <v>289</v>
      </c>
    </row>
  </sheetData>
  <mergeCells count="8">
    <mergeCell ref="F53:G53"/>
    <mergeCell ref="E1:J1"/>
    <mergeCell ref="F10:L10"/>
    <mergeCell ref="G11:G12"/>
    <mergeCell ref="F11:F12"/>
    <mergeCell ref="H11:H12"/>
    <mergeCell ref="I11:I12"/>
    <mergeCell ref="K53:N53"/>
  </mergeCells>
  <hyperlinks>
    <hyperlink ref="I6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4"/>
  <sheetViews>
    <sheetView zoomScale="85" zoomScaleNormal="85" workbookViewId="0">
      <selection activeCell="F17" sqref="F17:G17"/>
    </sheetView>
  </sheetViews>
  <sheetFormatPr baseColWidth="10" defaultRowHeight="14.5" x14ac:dyDescent="0.35"/>
  <cols>
    <col min="1" max="1" width="17.7265625" customWidth="1"/>
    <col min="2" max="2" width="59.81640625" customWidth="1"/>
    <col min="3" max="3" width="5.7265625" customWidth="1"/>
    <col min="4" max="4" width="6" customWidth="1"/>
    <col min="5" max="5" width="56.7265625" customWidth="1"/>
    <col min="6" max="6" width="23.453125" customWidth="1"/>
    <col min="7" max="7" width="8.26953125" customWidth="1"/>
    <col min="8" max="8" width="16" customWidth="1"/>
    <col min="9" max="9" width="14.81640625" customWidth="1"/>
    <col min="10" max="10" width="13.81640625" customWidth="1"/>
  </cols>
  <sheetData>
    <row r="1" spans="1:10" ht="18.75" customHeight="1" thickBot="1" x14ac:dyDescent="0.4">
      <c r="A1" s="191" t="s">
        <v>0</v>
      </c>
      <c r="B1" s="191"/>
      <c r="C1" s="191"/>
      <c r="D1" s="191"/>
      <c r="E1" s="275" t="s">
        <v>307</v>
      </c>
      <c r="F1" s="276"/>
      <c r="G1" s="211"/>
      <c r="H1" s="81"/>
      <c r="I1" s="81"/>
      <c r="J1" s="81"/>
    </row>
    <row r="2" spans="1:10" ht="15.5" x14ac:dyDescent="0.35">
      <c r="A2" s="191"/>
      <c r="B2" s="191"/>
      <c r="C2" s="191"/>
      <c r="D2" s="191"/>
      <c r="E2" s="225" t="s">
        <v>390</v>
      </c>
      <c r="F2" s="194"/>
      <c r="G2" s="147">
        <f>F21</f>
        <v>1100</v>
      </c>
      <c r="H2" s="110"/>
    </row>
    <row r="3" spans="1:10" ht="15.5" x14ac:dyDescent="0.35">
      <c r="B3" s="28" t="s">
        <v>264</v>
      </c>
      <c r="E3" s="225" t="s">
        <v>391</v>
      </c>
      <c r="F3" s="194"/>
      <c r="G3" s="145">
        <v>5</v>
      </c>
      <c r="H3" s="111"/>
    </row>
    <row r="4" spans="1:10" ht="15.5" x14ac:dyDescent="0.35">
      <c r="B4" s="28" t="s">
        <v>263</v>
      </c>
      <c r="E4" s="225" t="s">
        <v>392</v>
      </c>
      <c r="F4" s="194"/>
      <c r="G4" s="145">
        <v>0.12</v>
      </c>
      <c r="H4" s="111"/>
    </row>
    <row r="5" spans="1:10" ht="15.5" x14ac:dyDescent="0.35">
      <c r="B5" s="28" t="s">
        <v>267</v>
      </c>
      <c r="E5" s="225" t="s">
        <v>393</v>
      </c>
      <c r="F5" s="194"/>
      <c r="G5" s="145">
        <v>0.22</v>
      </c>
      <c r="H5" s="111"/>
    </row>
    <row r="6" spans="1:10" ht="15.5" x14ac:dyDescent="0.35">
      <c r="B6" s="28" t="s">
        <v>261</v>
      </c>
      <c r="E6" s="225" t="s">
        <v>394</v>
      </c>
      <c r="F6" s="194"/>
      <c r="G6" s="145">
        <v>0.6</v>
      </c>
      <c r="H6" s="111"/>
    </row>
    <row r="7" spans="1:10" ht="15.5" x14ac:dyDescent="0.35">
      <c r="B7" s="28" t="s">
        <v>260</v>
      </c>
      <c r="E7" s="225" t="s">
        <v>395</v>
      </c>
      <c r="F7" s="194"/>
      <c r="G7" s="145">
        <v>0.6</v>
      </c>
      <c r="H7" s="111"/>
    </row>
    <row r="8" spans="1:10" ht="16" thickBot="1" x14ac:dyDescent="0.4">
      <c r="B8" s="28" t="s">
        <v>269</v>
      </c>
      <c r="E8" s="245" t="s">
        <v>396</v>
      </c>
      <c r="F8" s="246"/>
      <c r="G8" s="146">
        <v>50</v>
      </c>
      <c r="H8" s="111"/>
    </row>
    <row r="9" spans="1:10" ht="15" thickBot="1" x14ac:dyDescent="0.4">
      <c r="A9" s="226" t="s">
        <v>415</v>
      </c>
      <c r="B9" s="226"/>
      <c r="C9" s="226"/>
      <c r="D9" s="226"/>
    </row>
    <row r="10" spans="1:10" ht="19" thickBot="1" x14ac:dyDescent="0.5">
      <c r="A10" s="212" t="s">
        <v>408</v>
      </c>
      <c r="B10" s="213"/>
      <c r="C10" s="33" t="s">
        <v>48</v>
      </c>
      <c r="D10" s="35">
        <f>D15+D23+D29+D33+D38+D43</f>
        <v>45.49818181818182</v>
      </c>
      <c r="E10" s="185"/>
      <c r="F10" s="185"/>
      <c r="G10" s="185"/>
    </row>
    <row r="11" spans="1:10" ht="19" thickBot="1" x14ac:dyDescent="0.5">
      <c r="B11" s="65"/>
      <c r="C11" s="65"/>
      <c r="D11" s="63"/>
      <c r="F11" s="277"/>
      <c r="G11" s="277"/>
    </row>
    <row r="12" spans="1:10" ht="15.75" customHeight="1" x14ac:dyDescent="0.35">
      <c r="E12" s="203" t="s">
        <v>66</v>
      </c>
      <c r="F12" s="278" t="s">
        <v>416</v>
      </c>
      <c r="G12" s="279"/>
    </row>
    <row r="13" spans="1:10" ht="15" thickBot="1" x14ac:dyDescent="0.4">
      <c r="A13" s="185" t="s">
        <v>3</v>
      </c>
      <c r="B13" s="185"/>
      <c r="C13" s="185"/>
      <c r="D13" s="185"/>
      <c r="E13" s="204"/>
      <c r="F13" s="271" t="s">
        <v>74</v>
      </c>
      <c r="G13" s="272"/>
    </row>
    <row r="14" spans="1:10" x14ac:dyDescent="0.35">
      <c r="A14" t="s">
        <v>4</v>
      </c>
      <c r="E14" s="133" t="s">
        <v>69</v>
      </c>
      <c r="F14" s="187">
        <v>18000</v>
      </c>
      <c r="G14" s="187"/>
    </row>
    <row r="15" spans="1:10" ht="15.5" x14ac:dyDescent="0.35">
      <c r="A15" s="139" t="s">
        <v>5</v>
      </c>
      <c r="B15" t="s">
        <v>6</v>
      </c>
      <c r="C15" s="70" t="s">
        <v>41</v>
      </c>
      <c r="D15" s="151">
        <f>F14/(G2*G3)</f>
        <v>3.2727272727272729</v>
      </c>
      <c r="E15" s="134" t="s">
        <v>57</v>
      </c>
      <c r="F15" s="180">
        <v>500</v>
      </c>
      <c r="G15" s="180"/>
    </row>
    <row r="16" spans="1:10" ht="16.5" x14ac:dyDescent="0.35">
      <c r="B16" t="s">
        <v>7</v>
      </c>
      <c r="E16" s="133" t="s">
        <v>73</v>
      </c>
      <c r="F16" s="181">
        <v>9</v>
      </c>
      <c r="G16" s="181"/>
    </row>
    <row r="17" spans="1:9" x14ac:dyDescent="0.35">
      <c r="B17" t="s">
        <v>8</v>
      </c>
      <c r="E17" s="108" t="s">
        <v>39</v>
      </c>
      <c r="F17" s="181">
        <v>3</v>
      </c>
      <c r="G17" s="181"/>
    </row>
    <row r="18" spans="1:9" x14ac:dyDescent="0.35">
      <c r="B18" t="s">
        <v>9</v>
      </c>
      <c r="E18" s="108" t="s">
        <v>40</v>
      </c>
      <c r="F18" s="181">
        <v>3</v>
      </c>
      <c r="G18" s="181"/>
    </row>
    <row r="19" spans="1:9" x14ac:dyDescent="0.35">
      <c r="E19" s="133" t="s">
        <v>61</v>
      </c>
      <c r="F19" s="179">
        <v>15</v>
      </c>
      <c r="G19" s="179"/>
    </row>
    <row r="20" spans="1:9" ht="15" thickBot="1" x14ac:dyDescent="0.4">
      <c r="E20" s="135" t="s">
        <v>277</v>
      </c>
      <c r="F20" s="180">
        <v>24</v>
      </c>
      <c r="G20" s="180"/>
    </row>
    <row r="21" spans="1:9" ht="15" thickBot="1" x14ac:dyDescent="0.4">
      <c r="E21" s="114" t="s">
        <v>65</v>
      </c>
      <c r="F21" s="181">
        <v>1100</v>
      </c>
      <c r="G21" s="181"/>
    </row>
    <row r="22" spans="1:9" x14ac:dyDescent="0.35">
      <c r="A22" t="s">
        <v>10</v>
      </c>
    </row>
    <row r="23" spans="1:9" ht="15.5" x14ac:dyDescent="0.35">
      <c r="A23" s="139" t="s">
        <v>11</v>
      </c>
      <c r="B23" t="s">
        <v>12</v>
      </c>
      <c r="C23" s="70" t="s">
        <v>38</v>
      </c>
      <c r="D23" s="151">
        <f>(F14/2) *(G4/G2)</f>
        <v>0.98181818181818181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s="139" t="s">
        <v>15</v>
      </c>
      <c r="B29" t="s">
        <v>16</v>
      </c>
      <c r="C29" s="70" t="s">
        <v>42</v>
      </c>
      <c r="D29" s="152">
        <f>F15/G2</f>
        <v>0.45454545454545453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4" ht="15.5" x14ac:dyDescent="0.35">
      <c r="A33" s="139" t="s">
        <v>18</v>
      </c>
      <c r="B33" t="s">
        <v>19</v>
      </c>
      <c r="C33" s="70" t="s">
        <v>43</v>
      </c>
      <c r="D33" s="153">
        <f>(G8*F16)/G2</f>
        <v>0.40909090909090912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t="s">
        <v>21</v>
      </c>
    </row>
    <row r="38" spans="1:4" ht="15.5" x14ac:dyDescent="0.35">
      <c r="A38" s="139" t="s">
        <v>22</v>
      </c>
      <c r="B38" t="s">
        <v>23</v>
      </c>
      <c r="C38" s="70" t="s">
        <v>44</v>
      </c>
      <c r="D38" s="154">
        <f>G5*G7*F19</f>
        <v>1.98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t="s">
        <v>26</v>
      </c>
    </row>
    <row r="43" spans="1:4" ht="15.5" x14ac:dyDescent="0.35">
      <c r="A43" s="139" t="s">
        <v>27</v>
      </c>
      <c r="B43" t="s">
        <v>28</v>
      </c>
      <c r="C43" s="70" t="s">
        <v>45</v>
      </c>
      <c r="D43" s="157">
        <f>F20+(F20*G6)</f>
        <v>38.4</v>
      </c>
    </row>
    <row r="44" spans="1:4" x14ac:dyDescent="0.35">
      <c r="B44" t="s">
        <v>29</v>
      </c>
    </row>
  </sheetData>
  <mergeCells count="25">
    <mergeCell ref="F19:G19"/>
    <mergeCell ref="F20:G20"/>
    <mergeCell ref="F21:G21"/>
    <mergeCell ref="F11:G11"/>
    <mergeCell ref="F14:G14"/>
    <mergeCell ref="F15:G15"/>
    <mergeCell ref="F16:G16"/>
    <mergeCell ref="F17:G17"/>
    <mergeCell ref="F18:G18"/>
    <mergeCell ref="F12:G12"/>
    <mergeCell ref="F13:G13"/>
    <mergeCell ref="E1:G1"/>
    <mergeCell ref="E12:E13"/>
    <mergeCell ref="A9:D9"/>
    <mergeCell ref="A13:D13"/>
    <mergeCell ref="A1:D2"/>
    <mergeCell ref="A10:B10"/>
    <mergeCell ref="E6:F6"/>
    <mergeCell ref="E7:F7"/>
    <mergeCell ref="E8:F8"/>
    <mergeCell ref="E10:G10"/>
    <mergeCell ref="E2:F2"/>
    <mergeCell ref="E3:F3"/>
    <mergeCell ref="E4:F4"/>
    <mergeCell ref="E5:F5"/>
  </mergeCells>
  <pageMargins left="0.25" right="0.25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9"/>
  <sheetViews>
    <sheetView zoomScale="70" zoomScaleNormal="70" workbookViewId="0">
      <selection activeCell="A3" sqref="A3:A18"/>
    </sheetView>
  </sheetViews>
  <sheetFormatPr baseColWidth="10" defaultRowHeight="14.5" x14ac:dyDescent="0.35"/>
  <cols>
    <col min="1" max="1" width="27.54296875" style="93" customWidth="1"/>
    <col min="3" max="3" width="12.7265625" customWidth="1"/>
    <col min="4" max="4" width="12.54296875" customWidth="1"/>
    <col min="12" max="12" width="12.1796875" customWidth="1"/>
    <col min="13" max="13" width="12.26953125" customWidth="1"/>
    <col min="19" max="19" width="13.1796875" customWidth="1"/>
    <col min="25" max="25" width="12.7265625" customWidth="1"/>
    <col min="253" max="253" width="28" customWidth="1"/>
    <col min="254" max="254" width="22.1796875" customWidth="1"/>
    <col min="255" max="255" width="33.453125" customWidth="1"/>
    <col min="256" max="256" width="18" customWidth="1"/>
    <col min="257" max="257" width="28.54296875" customWidth="1"/>
    <col min="259" max="259" width="12.7265625" customWidth="1"/>
    <col min="260" max="260" width="12.54296875" customWidth="1"/>
    <col min="268" max="268" width="12.1796875" customWidth="1"/>
    <col min="269" max="269" width="12.26953125" customWidth="1"/>
    <col min="275" max="275" width="13.1796875" customWidth="1"/>
    <col min="281" max="281" width="12.7265625" customWidth="1"/>
    <col min="509" max="509" width="28" customWidth="1"/>
    <col min="510" max="510" width="22.1796875" customWidth="1"/>
    <col min="511" max="511" width="33.453125" customWidth="1"/>
    <col min="512" max="512" width="18" customWidth="1"/>
    <col min="513" max="513" width="28.54296875" customWidth="1"/>
    <col min="515" max="515" width="12.7265625" customWidth="1"/>
    <col min="516" max="516" width="12.54296875" customWidth="1"/>
    <col min="524" max="524" width="12.1796875" customWidth="1"/>
    <col min="525" max="525" width="12.26953125" customWidth="1"/>
    <col min="531" max="531" width="13.1796875" customWidth="1"/>
    <col min="537" max="537" width="12.7265625" customWidth="1"/>
    <col min="765" max="765" width="28" customWidth="1"/>
    <col min="766" max="766" width="22.1796875" customWidth="1"/>
    <col min="767" max="767" width="33.453125" customWidth="1"/>
    <col min="768" max="768" width="18" customWidth="1"/>
    <col min="769" max="769" width="28.54296875" customWidth="1"/>
    <col min="771" max="771" width="12.7265625" customWidth="1"/>
    <col min="772" max="772" width="12.54296875" customWidth="1"/>
    <col min="780" max="780" width="12.1796875" customWidth="1"/>
    <col min="781" max="781" width="12.26953125" customWidth="1"/>
    <col min="787" max="787" width="13.1796875" customWidth="1"/>
    <col min="793" max="793" width="12.7265625" customWidth="1"/>
    <col min="1021" max="1021" width="28" customWidth="1"/>
    <col min="1022" max="1022" width="22.1796875" customWidth="1"/>
    <col min="1023" max="1023" width="33.453125" customWidth="1"/>
    <col min="1024" max="1024" width="18" customWidth="1"/>
    <col min="1025" max="1025" width="28.54296875" customWidth="1"/>
    <col min="1027" max="1027" width="12.7265625" customWidth="1"/>
    <col min="1028" max="1028" width="12.54296875" customWidth="1"/>
    <col min="1036" max="1036" width="12.1796875" customWidth="1"/>
    <col min="1037" max="1037" width="12.26953125" customWidth="1"/>
    <col min="1043" max="1043" width="13.1796875" customWidth="1"/>
    <col min="1049" max="1049" width="12.7265625" customWidth="1"/>
    <col min="1277" max="1277" width="28" customWidth="1"/>
    <col min="1278" max="1278" width="22.1796875" customWidth="1"/>
    <col min="1279" max="1279" width="33.453125" customWidth="1"/>
    <col min="1280" max="1280" width="18" customWidth="1"/>
    <col min="1281" max="1281" width="28.54296875" customWidth="1"/>
    <col min="1283" max="1283" width="12.7265625" customWidth="1"/>
    <col min="1284" max="1284" width="12.54296875" customWidth="1"/>
    <col min="1292" max="1292" width="12.1796875" customWidth="1"/>
    <col min="1293" max="1293" width="12.26953125" customWidth="1"/>
    <col min="1299" max="1299" width="13.1796875" customWidth="1"/>
    <col min="1305" max="1305" width="12.7265625" customWidth="1"/>
    <col min="1533" max="1533" width="28" customWidth="1"/>
    <col min="1534" max="1534" width="22.1796875" customWidth="1"/>
    <col min="1535" max="1535" width="33.453125" customWidth="1"/>
    <col min="1536" max="1536" width="18" customWidth="1"/>
    <col min="1537" max="1537" width="28.54296875" customWidth="1"/>
    <col min="1539" max="1539" width="12.7265625" customWidth="1"/>
    <col min="1540" max="1540" width="12.54296875" customWidth="1"/>
    <col min="1548" max="1548" width="12.1796875" customWidth="1"/>
    <col min="1549" max="1549" width="12.26953125" customWidth="1"/>
    <col min="1555" max="1555" width="13.1796875" customWidth="1"/>
    <col min="1561" max="1561" width="12.7265625" customWidth="1"/>
    <col min="1789" max="1789" width="28" customWidth="1"/>
    <col min="1790" max="1790" width="22.1796875" customWidth="1"/>
    <col min="1791" max="1791" width="33.453125" customWidth="1"/>
    <col min="1792" max="1792" width="18" customWidth="1"/>
    <col min="1793" max="1793" width="28.54296875" customWidth="1"/>
    <col min="1795" max="1795" width="12.7265625" customWidth="1"/>
    <col min="1796" max="1796" width="12.54296875" customWidth="1"/>
    <col min="1804" max="1804" width="12.1796875" customWidth="1"/>
    <col min="1805" max="1805" width="12.26953125" customWidth="1"/>
    <col min="1811" max="1811" width="13.1796875" customWidth="1"/>
    <col min="1817" max="1817" width="12.7265625" customWidth="1"/>
    <col min="2045" max="2045" width="28" customWidth="1"/>
    <col min="2046" max="2046" width="22.1796875" customWidth="1"/>
    <col min="2047" max="2047" width="33.453125" customWidth="1"/>
    <col min="2048" max="2048" width="18" customWidth="1"/>
    <col min="2049" max="2049" width="28.54296875" customWidth="1"/>
    <col min="2051" max="2051" width="12.7265625" customWidth="1"/>
    <col min="2052" max="2052" width="12.54296875" customWidth="1"/>
    <col min="2060" max="2060" width="12.1796875" customWidth="1"/>
    <col min="2061" max="2061" width="12.26953125" customWidth="1"/>
    <col min="2067" max="2067" width="13.1796875" customWidth="1"/>
    <col min="2073" max="2073" width="12.7265625" customWidth="1"/>
    <col min="2301" max="2301" width="28" customWidth="1"/>
    <col min="2302" max="2302" width="22.1796875" customWidth="1"/>
    <col min="2303" max="2303" width="33.453125" customWidth="1"/>
    <col min="2304" max="2304" width="18" customWidth="1"/>
    <col min="2305" max="2305" width="28.54296875" customWidth="1"/>
    <col min="2307" max="2307" width="12.7265625" customWidth="1"/>
    <col min="2308" max="2308" width="12.54296875" customWidth="1"/>
    <col min="2316" max="2316" width="12.1796875" customWidth="1"/>
    <col min="2317" max="2317" width="12.26953125" customWidth="1"/>
    <col min="2323" max="2323" width="13.1796875" customWidth="1"/>
    <col min="2329" max="2329" width="12.7265625" customWidth="1"/>
    <col min="2557" max="2557" width="28" customWidth="1"/>
    <col min="2558" max="2558" width="22.1796875" customWidth="1"/>
    <col min="2559" max="2559" width="33.453125" customWidth="1"/>
    <col min="2560" max="2560" width="18" customWidth="1"/>
    <col min="2561" max="2561" width="28.54296875" customWidth="1"/>
    <col min="2563" max="2563" width="12.7265625" customWidth="1"/>
    <col min="2564" max="2564" width="12.54296875" customWidth="1"/>
    <col min="2572" max="2572" width="12.1796875" customWidth="1"/>
    <col min="2573" max="2573" width="12.26953125" customWidth="1"/>
    <col min="2579" max="2579" width="13.1796875" customWidth="1"/>
    <col min="2585" max="2585" width="12.7265625" customWidth="1"/>
    <col min="2813" max="2813" width="28" customWidth="1"/>
    <col min="2814" max="2814" width="22.1796875" customWidth="1"/>
    <col min="2815" max="2815" width="33.453125" customWidth="1"/>
    <col min="2816" max="2816" width="18" customWidth="1"/>
    <col min="2817" max="2817" width="28.54296875" customWidth="1"/>
    <col min="2819" max="2819" width="12.7265625" customWidth="1"/>
    <col min="2820" max="2820" width="12.54296875" customWidth="1"/>
    <col min="2828" max="2828" width="12.1796875" customWidth="1"/>
    <col min="2829" max="2829" width="12.26953125" customWidth="1"/>
    <col min="2835" max="2835" width="13.1796875" customWidth="1"/>
    <col min="2841" max="2841" width="12.7265625" customWidth="1"/>
    <col min="3069" max="3069" width="28" customWidth="1"/>
    <col min="3070" max="3070" width="22.1796875" customWidth="1"/>
    <col min="3071" max="3071" width="33.453125" customWidth="1"/>
    <col min="3072" max="3072" width="18" customWidth="1"/>
    <col min="3073" max="3073" width="28.54296875" customWidth="1"/>
    <col min="3075" max="3075" width="12.7265625" customWidth="1"/>
    <col min="3076" max="3076" width="12.54296875" customWidth="1"/>
    <col min="3084" max="3084" width="12.1796875" customWidth="1"/>
    <col min="3085" max="3085" width="12.26953125" customWidth="1"/>
    <col min="3091" max="3091" width="13.1796875" customWidth="1"/>
    <col min="3097" max="3097" width="12.7265625" customWidth="1"/>
    <col min="3325" max="3325" width="28" customWidth="1"/>
    <col min="3326" max="3326" width="22.1796875" customWidth="1"/>
    <col min="3327" max="3327" width="33.453125" customWidth="1"/>
    <col min="3328" max="3328" width="18" customWidth="1"/>
    <col min="3329" max="3329" width="28.54296875" customWidth="1"/>
    <col min="3331" max="3331" width="12.7265625" customWidth="1"/>
    <col min="3332" max="3332" width="12.54296875" customWidth="1"/>
    <col min="3340" max="3340" width="12.1796875" customWidth="1"/>
    <col min="3341" max="3341" width="12.26953125" customWidth="1"/>
    <col min="3347" max="3347" width="13.1796875" customWidth="1"/>
    <col min="3353" max="3353" width="12.7265625" customWidth="1"/>
    <col min="3581" max="3581" width="28" customWidth="1"/>
    <col min="3582" max="3582" width="22.1796875" customWidth="1"/>
    <col min="3583" max="3583" width="33.453125" customWidth="1"/>
    <col min="3584" max="3584" width="18" customWidth="1"/>
    <col min="3585" max="3585" width="28.54296875" customWidth="1"/>
    <col min="3587" max="3587" width="12.7265625" customWidth="1"/>
    <col min="3588" max="3588" width="12.54296875" customWidth="1"/>
    <col min="3596" max="3596" width="12.1796875" customWidth="1"/>
    <col min="3597" max="3597" width="12.26953125" customWidth="1"/>
    <col min="3603" max="3603" width="13.1796875" customWidth="1"/>
    <col min="3609" max="3609" width="12.7265625" customWidth="1"/>
    <col min="3837" max="3837" width="28" customWidth="1"/>
    <col min="3838" max="3838" width="22.1796875" customWidth="1"/>
    <col min="3839" max="3839" width="33.453125" customWidth="1"/>
    <col min="3840" max="3840" width="18" customWidth="1"/>
    <col min="3841" max="3841" width="28.54296875" customWidth="1"/>
    <col min="3843" max="3843" width="12.7265625" customWidth="1"/>
    <col min="3844" max="3844" width="12.54296875" customWidth="1"/>
    <col min="3852" max="3852" width="12.1796875" customWidth="1"/>
    <col min="3853" max="3853" width="12.26953125" customWidth="1"/>
    <col min="3859" max="3859" width="13.1796875" customWidth="1"/>
    <col min="3865" max="3865" width="12.7265625" customWidth="1"/>
    <col min="4093" max="4093" width="28" customWidth="1"/>
    <col min="4094" max="4094" width="22.1796875" customWidth="1"/>
    <col min="4095" max="4095" width="33.453125" customWidth="1"/>
    <col min="4096" max="4096" width="18" customWidth="1"/>
    <col min="4097" max="4097" width="28.54296875" customWidth="1"/>
    <col min="4099" max="4099" width="12.7265625" customWidth="1"/>
    <col min="4100" max="4100" width="12.54296875" customWidth="1"/>
    <col min="4108" max="4108" width="12.1796875" customWidth="1"/>
    <col min="4109" max="4109" width="12.26953125" customWidth="1"/>
    <col min="4115" max="4115" width="13.1796875" customWidth="1"/>
    <col min="4121" max="4121" width="12.7265625" customWidth="1"/>
    <col min="4349" max="4349" width="28" customWidth="1"/>
    <col min="4350" max="4350" width="22.1796875" customWidth="1"/>
    <col min="4351" max="4351" width="33.453125" customWidth="1"/>
    <col min="4352" max="4352" width="18" customWidth="1"/>
    <col min="4353" max="4353" width="28.54296875" customWidth="1"/>
    <col min="4355" max="4355" width="12.7265625" customWidth="1"/>
    <col min="4356" max="4356" width="12.54296875" customWidth="1"/>
    <col min="4364" max="4364" width="12.1796875" customWidth="1"/>
    <col min="4365" max="4365" width="12.26953125" customWidth="1"/>
    <col min="4371" max="4371" width="13.1796875" customWidth="1"/>
    <col min="4377" max="4377" width="12.7265625" customWidth="1"/>
    <col min="4605" max="4605" width="28" customWidth="1"/>
    <col min="4606" max="4606" width="22.1796875" customWidth="1"/>
    <col min="4607" max="4607" width="33.453125" customWidth="1"/>
    <col min="4608" max="4608" width="18" customWidth="1"/>
    <col min="4609" max="4609" width="28.54296875" customWidth="1"/>
    <col min="4611" max="4611" width="12.7265625" customWidth="1"/>
    <col min="4612" max="4612" width="12.54296875" customWidth="1"/>
    <col min="4620" max="4620" width="12.1796875" customWidth="1"/>
    <col min="4621" max="4621" width="12.26953125" customWidth="1"/>
    <col min="4627" max="4627" width="13.1796875" customWidth="1"/>
    <col min="4633" max="4633" width="12.7265625" customWidth="1"/>
    <col min="4861" max="4861" width="28" customWidth="1"/>
    <col min="4862" max="4862" width="22.1796875" customWidth="1"/>
    <col min="4863" max="4863" width="33.453125" customWidth="1"/>
    <col min="4864" max="4864" width="18" customWidth="1"/>
    <col min="4865" max="4865" width="28.54296875" customWidth="1"/>
    <col min="4867" max="4867" width="12.7265625" customWidth="1"/>
    <col min="4868" max="4868" width="12.54296875" customWidth="1"/>
    <col min="4876" max="4876" width="12.1796875" customWidth="1"/>
    <col min="4877" max="4877" width="12.26953125" customWidth="1"/>
    <col min="4883" max="4883" width="13.1796875" customWidth="1"/>
    <col min="4889" max="4889" width="12.7265625" customWidth="1"/>
    <col min="5117" max="5117" width="28" customWidth="1"/>
    <col min="5118" max="5118" width="22.1796875" customWidth="1"/>
    <col min="5119" max="5119" width="33.453125" customWidth="1"/>
    <col min="5120" max="5120" width="18" customWidth="1"/>
    <col min="5121" max="5121" width="28.54296875" customWidth="1"/>
    <col min="5123" max="5123" width="12.7265625" customWidth="1"/>
    <col min="5124" max="5124" width="12.54296875" customWidth="1"/>
    <col min="5132" max="5132" width="12.1796875" customWidth="1"/>
    <col min="5133" max="5133" width="12.26953125" customWidth="1"/>
    <col min="5139" max="5139" width="13.1796875" customWidth="1"/>
    <col min="5145" max="5145" width="12.7265625" customWidth="1"/>
    <col min="5373" max="5373" width="28" customWidth="1"/>
    <col min="5374" max="5374" width="22.1796875" customWidth="1"/>
    <col min="5375" max="5375" width="33.453125" customWidth="1"/>
    <col min="5376" max="5376" width="18" customWidth="1"/>
    <col min="5377" max="5377" width="28.54296875" customWidth="1"/>
    <col min="5379" max="5379" width="12.7265625" customWidth="1"/>
    <col min="5380" max="5380" width="12.54296875" customWidth="1"/>
    <col min="5388" max="5388" width="12.1796875" customWidth="1"/>
    <col min="5389" max="5389" width="12.26953125" customWidth="1"/>
    <col min="5395" max="5395" width="13.1796875" customWidth="1"/>
    <col min="5401" max="5401" width="12.7265625" customWidth="1"/>
    <col min="5629" max="5629" width="28" customWidth="1"/>
    <col min="5630" max="5630" width="22.1796875" customWidth="1"/>
    <col min="5631" max="5631" width="33.453125" customWidth="1"/>
    <col min="5632" max="5632" width="18" customWidth="1"/>
    <col min="5633" max="5633" width="28.54296875" customWidth="1"/>
    <col min="5635" max="5635" width="12.7265625" customWidth="1"/>
    <col min="5636" max="5636" width="12.54296875" customWidth="1"/>
    <col min="5644" max="5644" width="12.1796875" customWidth="1"/>
    <col min="5645" max="5645" width="12.26953125" customWidth="1"/>
    <col min="5651" max="5651" width="13.1796875" customWidth="1"/>
    <col min="5657" max="5657" width="12.7265625" customWidth="1"/>
    <col min="5885" max="5885" width="28" customWidth="1"/>
    <col min="5886" max="5886" width="22.1796875" customWidth="1"/>
    <col min="5887" max="5887" width="33.453125" customWidth="1"/>
    <col min="5888" max="5888" width="18" customWidth="1"/>
    <col min="5889" max="5889" width="28.54296875" customWidth="1"/>
    <col min="5891" max="5891" width="12.7265625" customWidth="1"/>
    <col min="5892" max="5892" width="12.54296875" customWidth="1"/>
    <col min="5900" max="5900" width="12.1796875" customWidth="1"/>
    <col min="5901" max="5901" width="12.26953125" customWidth="1"/>
    <col min="5907" max="5907" width="13.1796875" customWidth="1"/>
    <col min="5913" max="5913" width="12.7265625" customWidth="1"/>
    <col min="6141" max="6141" width="28" customWidth="1"/>
    <col min="6142" max="6142" width="22.1796875" customWidth="1"/>
    <col min="6143" max="6143" width="33.453125" customWidth="1"/>
    <col min="6144" max="6144" width="18" customWidth="1"/>
    <col min="6145" max="6145" width="28.54296875" customWidth="1"/>
    <col min="6147" max="6147" width="12.7265625" customWidth="1"/>
    <col min="6148" max="6148" width="12.54296875" customWidth="1"/>
    <col min="6156" max="6156" width="12.1796875" customWidth="1"/>
    <col min="6157" max="6157" width="12.26953125" customWidth="1"/>
    <col min="6163" max="6163" width="13.1796875" customWidth="1"/>
    <col min="6169" max="6169" width="12.7265625" customWidth="1"/>
    <col min="6397" max="6397" width="28" customWidth="1"/>
    <col min="6398" max="6398" width="22.1796875" customWidth="1"/>
    <col min="6399" max="6399" width="33.453125" customWidth="1"/>
    <col min="6400" max="6400" width="18" customWidth="1"/>
    <col min="6401" max="6401" width="28.54296875" customWidth="1"/>
    <col min="6403" max="6403" width="12.7265625" customWidth="1"/>
    <col min="6404" max="6404" width="12.54296875" customWidth="1"/>
    <col min="6412" max="6412" width="12.1796875" customWidth="1"/>
    <col min="6413" max="6413" width="12.26953125" customWidth="1"/>
    <col min="6419" max="6419" width="13.1796875" customWidth="1"/>
    <col min="6425" max="6425" width="12.7265625" customWidth="1"/>
    <col min="6653" max="6653" width="28" customWidth="1"/>
    <col min="6654" max="6654" width="22.1796875" customWidth="1"/>
    <col min="6655" max="6655" width="33.453125" customWidth="1"/>
    <col min="6656" max="6656" width="18" customWidth="1"/>
    <col min="6657" max="6657" width="28.54296875" customWidth="1"/>
    <col min="6659" max="6659" width="12.7265625" customWidth="1"/>
    <col min="6660" max="6660" width="12.54296875" customWidth="1"/>
    <col min="6668" max="6668" width="12.1796875" customWidth="1"/>
    <col min="6669" max="6669" width="12.26953125" customWidth="1"/>
    <col min="6675" max="6675" width="13.1796875" customWidth="1"/>
    <col min="6681" max="6681" width="12.7265625" customWidth="1"/>
    <col min="6909" max="6909" width="28" customWidth="1"/>
    <col min="6910" max="6910" width="22.1796875" customWidth="1"/>
    <col min="6911" max="6911" width="33.453125" customWidth="1"/>
    <col min="6912" max="6912" width="18" customWidth="1"/>
    <col min="6913" max="6913" width="28.54296875" customWidth="1"/>
    <col min="6915" max="6915" width="12.7265625" customWidth="1"/>
    <col min="6916" max="6916" width="12.54296875" customWidth="1"/>
    <col min="6924" max="6924" width="12.1796875" customWidth="1"/>
    <col min="6925" max="6925" width="12.26953125" customWidth="1"/>
    <col min="6931" max="6931" width="13.1796875" customWidth="1"/>
    <col min="6937" max="6937" width="12.7265625" customWidth="1"/>
    <col min="7165" max="7165" width="28" customWidth="1"/>
    <col min="7166" max="7166" width="22.1796875" customWidth="1"/>
    <col min="7167" max="7167" width="33.453125" customWidth="1"/>
    <col min="7168" max="7168" width="18" customWidth="1"/>
    <col min="7169" max="7169" width="28.54296875" customWidth="1"/>
    <col min="7171" max="7171" width="12.7265625" customWidth="1"/>
    <col min="7172" max="7172" width="12.54296875" customWidth="1"/>
    <col min="7180" max="7180" width="12.1796875" customWidth="1"/>
    <col min="7181" max="7181" width="12.26953125" customWidth="1"/>
    <col min="7187" max="7187" width="13.1796875" customWidth="1"/>
    <col min="7193" max="7193" width="12.7265625" customWidth="1"/>
    <col min="7421" max="7421" width="28" customWidth="1"/>
    <col min="7422" max="7422" width="22.1796875" customWidth="1"/>
    <col min="7423" max="7423" width="33.453125" customWidth="1"/>
    <col min="7424" max="7424" width="18" customWidth="1"/>
    <col min="7425" max="7425" width="28.54296875" customWidth="1"/>
    <col min="7427" max="7427" width="12.7265625" customWidth="1"/>
    <col min="7428" max="7428" width="12.54296875" customWidth="1"/>
    <col min="7436" max="7436" width="12.1796875" customWidth="1"/>
    <col min="7437" max="7437" width="12.26953125" customWidth="1"/>
    <col min="7443" max="7443" width="13.1796875" customWidth="1"/>
    <col min="7449" max="7449" width="12.7265625" customWidth="1"/>
    <col min="7677" max="7677" width="28" customWidth="1"/>
    <col min="7678" max="7678" width="22.1796875" customWidth="1"/>
    <col min="7679" max="7679" width="33.453125" customWidth="1"/>
    <col min="7680" max="7680" width="18" customWidth="1"/>
    <col min="7681" max="7681" width="28.54296875" customWidth="1"/>
    <col min="7683" max="7683" width="12.7265625" customWidth="1"/>
    <col min="7684" max="7684" width="12.54296875" customWidth="1"/>
    <col min="7692" max="7692" width="12.1796875" customWidth="1"/>
    <col min="7693" max="7693" width="12.26953125" customWidth="1"/>
    <col min="7699" max="7699" width="13.1796875" customWidth="1"/>
    <col min="7705" max="7705" width="12.7265625" customWidth="1"/>
    <col min="7933" max="7933" width="28" customWidth="1"/>
    <col min="7934" max="7934" width="22.1796875" customWidth="1"/>
    <col min="7935" max="7935" width="33.453125" customWidth="1"/>
    <col min="7936" max="7936" width="18" customWidth="1"/>
    <col min="7937" max="7937" width="28.54296875" customWidth="1"/>
    <col min="7939" max="7939" width="12.7265625" customWidth="1"/>
    <col min="7940" max="7940" width="12.54296875" customWidth="1"/>
    <col min="7948" max="7948" width="12.1796875" customWidth="1"/>
    <col min="7949" max="7949" width="12.26953125" customWidth="1"/>
    <col min="7955" max="7955" width="13.1796875" customWidth="1"/>
    <col min="7961" max="7961" width="12.7265625" customWidth="1"/>
    <col min="8189" max="8189" width="28" customWidth="1"/>
    <col min="8190" max="8190" width="22.1796875" customWidth="1"/>
    <col min="8191" max="8191" width="33.453125" customWidth="1"/>
    <col min="8192" max="8192" width="18" customWidth="1"/>
    <col min="8193" max="8193" width="28.54296875" customWidth="1"/>
    <col min="8195" max="8195" width="12.7265625" customWidth="1"/>
    <col min="8196" max="8196" width="12.54296875" customWidth="1"/>
    <col min="8204" max="8204" width="12.1796875" customWidth="1"/>
    <col min="8205" max="8205" width="12.26953125" customWidth="1"/>
    <col min="8211" max="8211" width="13.1796875" customWidth="1"/>
    <col min="8217" max="8217" width="12.7265625" customWidth="1"/>
    <col min="8445" max="8445" width="28" customWidth="1"/>
    <col min="8446" max="8446" width="22.1796875" customWidth="1"/>
    <col min="8447" max="8447" width="33.453125" customWidth="1"/>
    <col min="8448" max="8448" width="18" customWidth="1"/>
    <col min="8449" max="8449" width="28.54296875" customWidth="1"/>
    <col min="8451" max="8451" width="12.7265625" customWidth="1"/>
    <col min="8452" max="8452" width="12.54296875" customWidth="1"/>
    <col min="8460" max="8460" width="12.1796875" customWidth="1"/>
    <col min="8461" max="8461" width="12.26953125" customWidth="1"/>
    <col min="8467" max="8467" width="13.1796875" customWidth="1"/>
    <col min="8473" max="8473" width="12.7265625" customWidth="1"/>
    <col min="8701" max="8701" width="28" customWidth="1"/>
    <col min="8702" max="8702" width="22.1796875" customWidth="1"/>
    <col min="8703" max="8703" width="33.453125" customWidth="1"/>
    <col min="8704" max="8704" width="18" customWidth="1"/>
    <col min="8705" max="8705" width="28.54296875" customWidth="1"/>
    <col min="8707" max="8707" width="12.7265625" customWidth="1"/>
    <col min="8708" max="8708" width="12.54296875" customWidth="1"/>
    <col min="8716" max="8716" width="12.1796875" customWidth="1"/>
    <col min="8717" max="8717" width="12.26953125" customWidth="1"/>
    <col min="8723" max="8723" width="13.1796875" customWidth="1"/>
    <col min="8729" max="8729" width="12.7265625" customWidth="1"/>
    <col min="8957" max="8957" width="28" customWidth="1"/>
    <col min="8958" max="8958" width="22.1796875" customWidth="1"/>
    <col min="8959" max="8959" width="33.453125" customWidth="1"/>
    <col min="8960" max="8960" width="18" customWidth="1"/>
    <col min="8961" max="8961" width="28.54296875" customWidth="1"/>
    <col min="8963" max="8963" width="12.7265625" customWidth="1"/>
    <col min="8964" max="8964" width="12.54296875" customWidth="1"/>
    <col min="8972" max="8972" width="12.1796875" customWidth="1"/>
    <col min="8973" max="8973" width="12.26953125" customWidth="1"/>
    <col min="8979" max="8979" width="13.1796875" customWidth="1"/>
    <col min="8985" max="8985" width="12.7265625" customWidth="1"/>
    <col min="9213" max="9213" width="28" customWidth="1"/>
    <col min="9214" max="9214" width="22.1796875" customWidth="1"/>
    <col min="9215" max="9215" width="33.453125" customWidth="1"/>
    <col min="9216" max="9216" width="18" customWidth="1"/>
    <col min="9217" max="9217" width="28.54296875" customWidth="1"/>
    <col min="9219" max="9219" width="12.7265625" customWidth="1"/>
    <col min="9220" max="9220" width="12.54296875" customWidth="1"/>
    <col min="9228" max="9228" width="12.1796875" customWidth="1"/>
    <col min="9229" max="9229" width="12.26953125" customWidth="1"/>
    <col min="9235" max="9235" width="13.1796875" customWidth="1"/>
    <col min="9241" max="9241" width="12.7265625" customWidth="1"/>
    <col min="9469" max="9469" width="28" customWidth="1"/>
    <col min="9470" max="9470" width="22.1796875" customWidth="1"/>
    <col min="9471" max="9471" width="33.453125" customWidth="1"/>
    <col min="9472" max="9472" width="18" customWidth="1"/>
    <col min="9473" max="9473" width="28.54296875" customWidth="1"/>
    <col min="9475" max="9475" width="12.7265625" customWidth="1"/>
    <col min="9476" max="9476" width="12.54296875" customWidth="1"/>
    <col min="9484" max="9484" width="12.1796875" customWidth="1"/>
    <col min="9485" max="9485" width="12.26953125" customWidth="1"/>
    <col min="9491" max="9491" width="13.1796875" customWidth="1"/>
    <col min="9497" max="9497" width="12.7265625" customWidth="1"/>
    <col min="9725" max="9725" width="28" customWidth="1"/>
    <col min="9726" max="9726" width="22.1796875" customWidth="1"/>
    <col min="9727" max="9727" width="33.453125" customWidth="1"/>
    <col min="9728" max="9728" width="18" customWidth="1"/>
    <col min="9729" max="9729" width="28.54296875" customWidth="1"/>
    <col min="9731" max="9731" width="12.7265625" customWidth="1"/>
    <col min="9732" max="9732" width="12.54296875" customWidth="1"/>
    <col min="9740" max="9740" width="12.1796875" customWidth="1"/>
    <col min="9741" max="9741" width="12.26953125" customWidth="1"/>
    <col min="9747" max="9747" width="13.1796875" customWidth="1"/>
    <col min="9753" max="9753" width="12.7265625" customWidth="1"/>
    <col min="9981" max="9981" width="28" customWidth="1"/>
    <col min="9982" max="9982" width="22.1796875" customWidth="1"/>
    <col min="9983" max="9983" width="33.453125" customWidth="1"/>
    <col min="9984" max="9984" width="18" customWidth="1"/>
    <col min="9985" max="9985" width="28.54296875" customWidth="1"/>
    <col min="9987" max="9987" width="12.7265625" customWidth="1"/>
    <col min="9988" max="9988" width="12.54296875" customWidth="1"/>
    <col min="9996" max="9996" width="12.1796875" customWidth="1"/>
    <col min="9997" max="9997" width="12.26953125" customWidth="1"/>
    <col min="10003" max="10003" width="13.1796875" customWidth="1"/>
    <col min="10009" max="10009" width="12.7265625" customWidth="1"/>
    <col min="10237" max="10237" width="28" customWidth="1"/>
    <col min="10238" max="10238" width="22.1796875" customWidth="1"/>
    <col min="10239" max="10239" width="33.453125" customWidth="1"/>
    <col min="10240" max="10240" width="18" customWidth="1"/>
    <col min="10241" max="10241" width="28.54296875" customWidth="1"/>
    <col min="10243" max="10243" width="12.7265625" customWidth="1"/>
    <col min="10244" max="10244" width="12.54296875" customWidth="1"/>
    <col min="10252" max="10252" width="12.1796875" customWidth="1"/>
    <col min="10253" max="10253" width="12.26953125" customWidth="1"/>
    <col min="10259" max="10259" width="13.1796875" customWidth="1"/>
    <col min="10265" max="10265" width="12.7265625" customWidth="1"/>
    <col min="10493" max="10493" width="28" customWidth="1"/>
    <col min="10494" max="10494" width="22.1796875" customWidth="1"/>
    <col min="10495" max="10495" width="33.453125" customWidth="1"/>
    <col min="10496" max="10496" width="18" customWidth="1"/>
    <col min="10497" max="10497" width="28.54296875" customWidth="1"/>
    <col min="10499" max="10499" width="12.7265625" customWidth="1"/>
    <col min="10500" max="10500" width="12.54296875" customWidth="1"/>
    <col min="10508" max="10508" width="12.1796875" customWidth="1"/>
    <col min="10509" max="10509" width="12.26953125" customWidth="1"/>
    <col min="10515" max="10515" width="13.1796875" customWidth="1"/>
    <col min="10521" max="10521" width="12.7265625" customWidth="1"/>
    <col min="10749" max="10749" width="28" customWidth="1"/>
    <col min="10750" max="10750" width="22.1796875" customWidth="1"/>
    <col min="10751" max="10751" width="33.453125" customWidth="1"/>
    <col min="10752" max="10752" width="18" customWidth="1"/>
    <col min="10753" max="10753" width="28.54296875" customWidth="1"/>
    <col min="10755" max="10755" width="12.7265625" customWidth="1"/>
    <col min="10756" max="10756" width="12.54296875" customWidth="1"/>
    <col min="10764" max="10764" width="12.1796875" customWidth="1"/>
    <col min="10765" max="10765" width="12.26953125" customWidth="1"/>
    <col min="10771" max="10771" width="13.1796875" customWidth="1"/>
    <col min="10777" max="10777" width="12.7265625" customWidth="1"/>
    <col min="11005" max="11005" width="28" customWidth="1"/>
    <col min="11006" max="11006" width="22.1796875" customWidth="1"/>
    <col min="11007" max="11007" width="33.453125" customWidth="1"/>
    <col min="11008" max="11008" width="18" customWidth="1"/>
    <col min="11009" max="11009" width="28.54296875" customWidth="1"/>
    <col min="11011" max="11011" width="12.7265625" customWidth="1"/>
    <col min="11012" max="11012" width="12.54296875" customWidth="1"/>
    <col min="11020" max="11020" width="12.1796875" customWidth="1"/>
    <col min="11021" max="11021" width="12.26953125" customWidth="1"/>
    <col min="11027" max="11027" width="13.1796875" customWidth="1"/>
    <col min="11033" max="11033" width="12.7265625" customWidth="1"/>
    <col min="11261" max="11261" width="28" customWidth="1"/>
    <col min="11262" max="11262" width="22.1796875" customWidth="1"/>
    <col min="11263" max="11263" width="33.453125" customWidth="1"/>
    <col min="11264" max="11264" width="18" customWidth="1"/>
    <col min="11265" max="11265" width="28.54296875" customWidth="1"/>
    <col min="11267" max="11267" width="12.7265625" customWidth="1"/>
    <col min="11268" max="11268" width="12.54296875" customWidth="1"/>
    <col min="11276" max="11276" width="12.1796875" customWidth="1"/>
    <col min="11277" max="11277" width="12.26953125" customWidth="1"/>
    <col min="11283" max="11283" width="13.1796875" customWidth="1"/>
    <col min="11289" max="11289" width="12.7265625" customWidth="1"/>
    <col min="11517" max="11517" width="28" customWidth="1"/>
    <col min="11518" max="11518" width="22.1796875" customWidth="1"/>
    <col min="11519" max="11519" width="33.453125" customWidth="1"/>
    <col min="11520" max="11520" width="18" customWidth="1"/>
    <col min="11521" max="11521" width="28.54296875" customWidth="1"/>
    <col min="11523" max="11523" width="12.7265625" customWidth="1"/>
    <col min="11524" max="11524" width="12.54296875" customWidth="1"/>
    <col min="11532" max="11532" width="12.1796875" customWidth="1"/>
    <col min="11533" max="11533" width="12.26953125" customWidth="1"/>
    <col min="11539" max="11539" width="13.1796875" customWidth="1"/>
    <col min="11545" max="11545" width="12.7265625" customWidth="1"/>
    <col min="11773" max="11773" width="28" customWidth="1"/>
    <col min="11774" max="11774" width="22.1796875" customWidth="1"/>
    <col min="11775" max="11775" width="33.453125" customWidth="1"/>
    <col min="11776" max="11776" width="18" customWidth="1"/>
    <col min="11777" max="11777" width="28.54296875" customWidth="1"/>
    <col min="11779" max="11779" width="12.7265625" customWidth="1"/>
    <col min="11780" max="11780" width="12.54296875" customWidth="1"/>
    <col min="11788" max="11788" width="12.1796875" customWidth="1"/>
    <col min="11789" max="11789" width="12.26953125" customWidth="1"/>
    <col min="11795" max="11795" width="13.1796875" customWidth="1"/>
    <col min="11801" max="11801" width="12.7265625" customWidth="1"/>
    <col min="12029" max="12029" width="28" customWidth="1"/>
    <col min="12030" max="12030" width="22.1796875" customWidth="1"/>
    <col min="12031" max="12031" width="33.453125" customWidth="1"/>
    <col min="12032" max="12032" width="18" customWidth="1"/>
    <col min="12033" max="12033" width="28.54296875" customWidth="1"/>
    <col min="12035" max="12035" width="12.7265625" customWidth="1"/>
    <col min="12036" max="12036" width="12.54296875" customWidth="1"/>
    <col min="12044" max="12044" width="12.1796875" customWidth="1"/>
    <col min="12045" max="12045" width="12.26953125" customWidth="1"/>
    <col min="12051" max="12051" width="13.1796875" customWidth="1"/>
    <col min="12057" max="12057" width="12.7265625" customWidth="1"/>
    <col min="12285" max="12285" width="28" customWidth="1"/>
    <col min="12286" max="12286" width="22.1796875" customWidth="1"/>
    <col min="12287" max="12287" width="33.453125" customWidth="1"/>
    <col min="12288" max="12288" width="18" customWidth="1"/>
    <col min="12289" max="12289" width="28.54296875" customWidth="1"/>
    <col min="12291" max="12291" width="12.7265625" customWidth="1"/>
    <col min="12292" max="12292" width="12.54296875" customWidth="1"/>
    <col min="12300" max="12300" width="12.1796875" customWidth="1"/>
    <col min="12301" max="12301" width="12.26953125" customWidth="1"/>
    <col min="12307" max="12307" width="13.1796875" customWidth="1"/>
    <col min="12313" max="12313" width="12.7265625" customWidth="1"/>
    <col min="12541" max="12541" width="28" customWidth="1"/>
    <col min="12542" max="12542" width="22.1796875" customWidth="1"/>
    <col min="12543" max="12543" width="33.453125" customWidth="1"/>
    <col min="12544" max="12544" width="18" customWidth="1"/>
    <col min="12545" max="12545" width="28.54296875" customWidth="1"/>
    <col min="12547" max="12547" width="12.7265625" customWidth="1"/>
    <col min="12548" max="12548" width="12.54296875" customWidth="1"/>
    <col min="12556" max="12556" width="12.1796875" customWidth="1"/>
    <col min="12557" max="12557" width="12.26953125" customWidth="1"/>
    <col min="12563" max="12563" width="13.1796875" customWidth="1"/>
    <col min="12569" max="12569" width="12.7265625" customWidth="1"/>
    <col min="12797" max="12797" width="28" customWidth="1"/>
    <col min="12798" max="12798" width="22.1796875" customWidth="1"/>
    <col min="12799" max="12799" width="33.453125" customWidth="1"/>
    <col min="12800" max="12800" width="18" customWidth="1"/>
    <col min="12801" max="12801" width="28.54296875" customWidth="1"/>
    <col min="12803" max="12803" width="12.7265625" customWidth="1"/>
    <col min="12804" max="12804" width="12.54296875" customWidth="1"/>
    <col min="12812" max="12812" width="12.1796875" customWidth="1"/>
    <col min="12813" max="12813" width="12.26953125" customWidth="1"/>
    <col min="12819" max="12819" width="13.1796875" customWidth="1"/>
    <col min="12825" max="12825" width="12.7265625" customWidth="1"/>
    <col min="13053" max="13053" width="28" customWidth="1"/>
    <col min="13054" max="13054" width="22.1796875" customWidth="1"/>
    <col min="13055" max="13055" width="33.453125" customWidth="1"/>
    <col min="13056" max="13056" width="18" customWidth="1"/>
    <col min="13057" max="13057" width="28.54296875" customWidth="1"/>
    <col min="13059" max="13059" width="12.7265625" customWidth="1"/>
    <col min="13060" max="13060" width="12.54296875" customWidth="1"/>
    <col min="13068" max="13068" width="12.1796875" customWidth="1"/>
    <col min="13069" max="13069" width="12.26953125" customWidth="1"/>
    <col min="13075" max="13075" width="13.1796875" customWidth="1"/>
    <col min="13081" max="13081" width="12.7265625" customWidth="1"/>
    <col min="13309" max="13309" width="28" customWidth="1"/>
    <col min="13310" max="13310" width="22.1796875" customWidth="1"/>
    <col min="13311" max="13311" width="33.453125" customWidth="1"/>
    <col min="13312" max="13312" width="18" customWidth="1"/>
    <col min="13313" max="13313" width="28.54296875" customWidth="1"/>
    <col min="13315" max="13315" width="12.7265625" customWidth="1"/>
    <col min="13316" max="13316" width="12.54296875" customWidth="1"/>
    <col min="13324" max="13324" width="12.1796875" customWidth="1"/>
    <col min="13325" max="13325" width="12.26953125" customWidth="1"/>
    <col min="13331" max="13331" width="13.1796875" customWidth="1"/>
    <col min="13337" max="13337" width="12.7265625" customWidth="1"/>
    <col min="13565" max="13565" width="28" customWidth="1"/>
    <col min="13566" max="13566" width="22.1796875" customWidth="1"/>
    <col min="13567" max="13567" width="33.453125" customWidth="1"/>
    <col min="13568" max="13568" width="18" customWidth="1"/>
    <col min="13569" max="13569" width="28.54296875" customWidth="1"/>
    <col min="13571" max="13571" width="12.7265625" customWidth="1"/>
    <col min="13572" max="13572" width="12.54296875" customWidth="1"/>
    <col min="13580" max="13580" width="12.1796875" customWidth="1"/>
    <col min="13581" max="13581" width="12.26953125" customWidth="1"/>
    <col min="13587" max="13587" width="13.1796875" customWidth="1"/>
    <col min="13593" max="13593" width="12.7265625" customWidth="1"/>
    <col min="13821" max="13821" width="28" customWidth="1"/>
    <col min="13822" max="13822" width="22.1796875" customWidth="1"/>
    <col min="13823" max="13823" width="33.453125" customWidth="1"/>
    <col min="13824" max="13824" width="18" customWidth="1"/>
    <col min="13825" max="13825" width="28.54296875" customWidth="1"/>
    <col min="13827" max="13827" width="12.7265625" customWidth="1"/>
    <col min="13828" max="13828" width="12.54296875" customWidth="1"/>
    <col min="13836" max="13836" width="12.1796875" customWidth="1"/>
    <col min="13837" max="13837" width="12.26953125" customWidth="1"/>
    <col min="13843" max="13843" width="13.1796875" customWidth="1"/>
    <col min="13849" max="13849" width="12.7265625" customWidth="1"/>
    <col min="14077" max="14077" width="28" customWidth="1"/>
    <col min="14078" max="14078" width="22.1796875" customWidth="1"/>
    <col min="14079" max="14079" width="33.453125" customWidth="1"/>
    <col min="14080" max="14080" width="18" customWidth="1"/>
    <col min="14081" max="14081" width="28.54296875" customWidth="1"/>
    <col min="14083" max="14083" width="12.7265625" customWidth="1"/>
    <col min="14084" max="14084" width="12.54296875" customWidth="1"/>
    <col min="14092" max="14092" width="12.1796875" customWidth="1"/>
    <col min="14093" max="14093" width="12.26953125" customWidth="1"/>
    <col min="14099" max="14099" width="13.1796875" customWidth="1"/>
    <col min="14105" max="14105" width="12.7265625" customWidth="1"/>
    <col min="14333" max="14333" width="28" customWidth="1"/>
    <col min="14334" max="14334" width="22.1796875" customWidth="1"/>
    <col min="14335" max="14335" width="33.453125" customWidth="1"/>
    <col min="14336" max="14336" width="18" customWidth="1"/>
    <col min="14337" max="14337" width="28.54296875" customWidth="1"/>
    <col min="14339" max="14339" width="12.7265625" customWidth="1"/>
    <col min="14340" max="14340" width="12.54296875" customWidth="1"/>
    <col min="14348" max="14348" width="12.1796875" customWidth="1"/>
    <col min="14349" max="14349" width="12.26953125" customWidth="1"/>
    <col min="14355" max="14355" width="13.1796875" customWidth="1"/>
    <col min="14361" max="14361" width="12.7265625" customWidth="1"/>
    <col min="14589" max="14589" width="28" customWidth="1"/>
    <col min="14590" max="14590" width="22.1796875" customWidth="1"/>
    <col min="14591" max="14591" width="33.453125" customWidth="1"/>
    <col min="14592" max="14592" width="18" customWidth="1"/>
    <col min="14593" max="14593" width="28.54296875" customWidth="1"/>
    <col min="14595" max="14595" width="12.7265625" customWidth="1"/>
    <col min="14596" max="14596" width="12.54296875" customWidth="1"/>
    <col min="14604" max="14604" width="12.1796875" customWidth="1"/>
    <col min="14605" max="14605" width="12.26953125" customWidth="1"/>
    <col min="14611" max="14611" width="13.1796875" customWidth="1"/>
    <col min="14617" max="14617" width="12.7265625" customWidth="1"/>
    <col min="14845" max="14845" width="28" customWidth="1"/>
    <col min="14846" max="14846" width="22.1796875" customWidth="1"/>
    <col min="14847" max="14847" width="33.453125" customWidth="1"/>
    <col min="14848" max="14848" width="18" customWidth="1"/>
    <col min="14849" max="14849" width="28.54296875" customWidth="1"/>
    <col min="14851" max="14851" width="12.7265625" customWidth="1"/>
    <col min="14852" max="14852" width="12.54296875" customWidth="1"/>
    <col min="14860" max="14860" width="12.1796875" customWidth="1"/>
    <col min="14861" max="14861" width="12.26953125" customWidth="1"/>
    <col min="14867" max="14867" width="13.1796875" customWidth="1"/>
    <col min="14873" max="14873" width="12.7265625" customWidth="1"/>
    <col min="15101" max="15101" width="28" customWidth="1"/>
    <col min="15102" max="15102" width="22.1796875" customWidth="1"/>
    <col min="15103" max="15103" width="33.453125" customWidth="1"/>
    <col min="15104" max="15104" width="18" customWidth="1"/>
    <col min="15105" max="15105" width="28.54296875" customWidth="1"/>
    <col min="15107" max="15107" width="12.7265625" customWidth="1"/>
    <col min="15108" max="15108" width="12.54296875" customWidth="1"/>
    <col min="15116" max="15116" width="12.1796875" customWidth="1"/>
    <col min="15117" max="15117" width="12.26953125" customWidth="1"/>
    <col min="15123" max="15123" width="13.1796875" customWidth="1"/>
    <col min="15129" max="15129" width="12.7265625" customWidth="1"/>
    <col min="15357" max="15357" width="28" customWidth="1"/>
    <col min="15358" max="15358" width="22.1796875" customWidth="1"/>
    <col min="15359" max="15359" width="33.453125" customWidth="1"/>
    <col min="15360" max="15360" width="18" customWidth="1"/>
    <col min="15361" max="15361" width="28.54296875" customWidth="1"/>
    <col min="15363" max="15363" width="12.7265625" customWidth="1"/>
    <col min="15364" max="15364" width="12.54296875" customWidth="1"/>
    <col min="15372" max="15372" width="12.1796875" customWidth="1"/>
    <col min="15373" max="15373" width="12.26953125" customWidth="1"/>
    <col min="15379" max="15379" width="13.1796875" customWidth="1"/>
    <col min="15385" max="15385" width="12.7265625" customWidth="1"/>
    <col min="15613" max="15613" width="28" customWidth="1"/>
    <col min="15614" max="15614" width="22.1796875" customWidth="1"/>
    <col min="15615" max="15615" width="33.453125" customWidth="1"/>
    <col min="15616" max="15616" width="18" customWidth="1"/>
    <col min="15617" max="15617" width="28.54296875" customWidth="1"/>
    <col min="15619" max="15619" width="12.7265625" customWidth="1"/>
    <col min="15620" max="15620" width="12.54296875" customWidth="1"/>
    <col min="15628" max="15628" width="12.1796875" customWidth="1"/>
    <col min="15629" max="15629" width="12.26953125" customWidth="1"/>
    <col min="15635" max="15635" width="13.1796875" customWidth="1"/>
    <col min="15641" max="15641" width="12.7265625" customWidth="1"/>
    <col min="15869" max="15869" width="28" customWidth="1"/>
    <col min="15870" max="15870" width="22.1796875" customWidth="1"/>
    <col min="15871" max="15871" width="33.453125" customWidth="1"/>
    <col min="15872" max="15872" width="18" customWidth="1"/>
    <col min="15873" max="15873" width="28.54296875" customWidth="1"/>
    <col min="15875" max="15875" width="12.7265625" customWidth="1"/>
    <col min="15876" max="15876" width="12.54296875" customWidth="1"/>
    <col min="15884" max="15884" width="12.1796875" customWidth="1"/>
    <col min="15885" max="15885" width="12.26953125" customWidth="1"/>
    <col min="15891" max="15891" width="13.1796875" customWidth="1"/>
    <col min="15897" max="15897" width="12.7265625" customWidth="1"/>
    <col min="16125" max="16125" width="28" customWidth="1"/>
    <col min="16126" max="16126" width="22.1796875" customWidth="1"/>
    <col min="16127" max="16127" width="33.453125" customWidth="1"/>
    <col min="16128" max="16128" width="18" customWidth="1"/>
    <col min="16129" max="16129" width="28.54296875" customWidth="1"/>
    <col min="16131" max="16131" width="12.7265625" customWidth="1"/>
    <col min="16132" max="16132" width="12.54296875" customWidth="1"/>
    <col min="16140" max="16140" width="12.1796875" customWidth="1"/>
    <col min="16141" max="16141" width="12.26953125" customWidth="1"/>
    <col min="16147" max="16147" width="13.1796875" customWidth="1"/>
    <col min="16153" max="16153" width="12.7265625" customWidth="1"/>
  </cols>
  <sheetData>
    <row r="1" spans="1:25" ht="25" customHeight="1" x14ac:dyDescent="0.35">
      <c r="A1" s="280" t="s">
        <v>388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2"/>
    </row>
    <row r="2" spans="1:25" ht="55" customHeight="1" x14ac:dyDescent="0.35">
      <c r="A2" s="95"/>
      <c r="B2" s="96" t="s">
        <v>318</v>
      </c>
      <c r="C2" s="96" t="s">
        <v>319</v>
      </c>
      <c r="D2" s="96" t="s">
        <v>320</v>
      </c>
      <c r="E2" s="96" t="s">
        <v>321</v>
      </c>
      <c r="F2" s="96" t="s">
        <v>322</v>
      </c>
      <c r="G2" s="96" t="s">
        <v>323</v>
      </c>
      <c r="H2" s="96" t="s">
        <v>324</v>
      </c>
      <c r="I2" s="96" t="s">
        <v>154</v>
      </c>
      <c r="J2" s="96" t="s">
        <v>154</v>
      </c>
      <c r="K2" s="96" t="s">
        <v>325</v>
      </c>
      <c r="L2" s="96" t="s">
        <v>326</v>
      </c>
      <c r="M2" s="96" t="s">
        <v>327</v>
      </c>
      <c r="N2" s="96" t="s">
        <v>328</v>
      </c>
      <c r="O2" s="96" t="s">
        <v>329</v>
      </c>
      <c r="P2" s="96" t="s">
        <v>330</v>
      </c>
      <c r="Q2" s="96" t="s">
        <v>331</v>
      </c>
      <c r="R2" s="96" t="s">
        <v>332</v>
      </c>
      <c r="S2" s="96" t="s">
        <v>333</v>
      </c>
      <c r="T2" s="96" t="s">
        <v>334</v>
      </c>
      <c r="U2" s="96" t="s">
        <v>335</v>
      </c>
      <c r="V2" s="96" t="s">
        <v>336</v>
      </c>
      <c r="W2" s="96" t="s">
        <v>337</v>
      </c>
      <c r="X2" s="96" t="s">
        <v>338</v>
      </c>
      <c r="Y2" s="96" t="s">
        <v>339</v>
      </c>
    </row>
    <row r="3" spans="1:25" ht="25" customHeight="1" x14ac:dyDescent="0.35">
      <c r="A3" s="97" t="s">
        <v>455</v>
      </c>
      <c r="B3" s="98" t="s">
        <v>341</v>
      </c>
      <c r="C3" s="98" t="s">
        <v>341</v>
      </c>
      <c r="D3" s="98" t="s">
        <v>341</v>
      </c>
      <c r="E3" s="98" t="s">
        <v>341</v>
      </c>
      <c r="F3" s="98" t="s">
        <v>341</v>
      </c>
      <c r="G3" s="98" t="s">
        <v>341</v>
      </c>
      <c r="H3" s="98" t="s">
        <v>341</v>
      </c>
      <c r="I3" s="98" t="s">
        <v>341</v>
      </c>
      <c r="J3" s="98" t="s">
        <v>341</v>
      </c>
      <c r="K3" s="98" t="s">
        <v>341</v>
      </c>
      <c r="L3" s="98" t="s">
        <v>341</v>
      </c>
      <c r="M3" s="98" t="s">
        <v>341</v>
      </c>
      <c r="N3" s="98" t="s">
        <v>341</v>
      </c>
      <c r="O3" s="98" t="s">
        <v>341</v>
      </c>
      <c r="P3" s="98" t="s">
        <v>341</v>
      </c>
      <c r="Q3" s="98" t="s">
        <v>341</v>
      </c>
      <c r="R3" s="98" t="s">
        <v>341</v>
      </c>
      <c r="S3" s="98" t="s">
        <v>341</v>
      </c>
      <c r="T3" s="98" t="s">
        <v>341</v>
      </c>
      <c r="U3" s="98" t="s">
        <v>341</v>
      </c>
      <c r="V3" s="98" t="s">
        <v>341</v>
      </c>
      <c r="W3" s="98" t="s">
        <v>341</v>
      </c>
      <c r="X3" s="98" t="s">
        <v>341</v>
      </c>
      <c r="Y3" s="98" t="s">
        <v>341</v>
      </c>
    </row>
    <row r="4" spans="1:25" ht="25" customHeight="1" x14ac:dyDescent="0.35">
      <c r="A4" s="97" t="s">
        <v>456</v>
      </c>
      <c r="B4" s="98" t="s">
        <v>341</v>
      </c>
      <c r="C4" s="98" t="s">
        <v>341</v>
      </c>
      <c r="D4" s="98" t="s">
        <v>341</v>
      </c>
      <c r="E4" s="98" t="s">
        <v>341</v>
      </c>
      <c r="F4" s="98" t="s">
        <v>341</v>
      </c>
      <c r="G4" s="98" t="s">
        <v>341</v>
      </c>
      <c r="H4" s="98" t="s">
        <v>341</v>
      </c>
      <c r="I4" s="98" t="s">
        <v>342</v>
      </c>
      <c r="J4" s="98" t="s">
        <v>341</v>
      </c>
      <c r="K4" s="98" t="s">
        <v>341</v>
      </c>
      <c r="L4" s="98" t="s">
        <v>341</v>
      </c>
      <c r="M4" s="98" t="s">
        <v>341</v>
      </c>
      <c r="N4" s="98" t="s">
        <v>341</v>
      </c>
      <c r="O4" s="98" t="s">
        <v>341</v>
      </c>
      <c r="P4" s="98" t="s">
        <v>341</v>
      </c>
      <c r="Q4" s="98" t="s">
        <v>341</v>
      </c>
      <c r="R4" s="98" t="s">
        <v>341</v>
      </c>
      <c r="S4" s="98" t="s">
        <v>341</v>
      </c>
      <c r="T4" s="98" t="s">
        <v>341</v>
      </c>
      <c r="U4" s="98" t="s">
        <v>341</v>
      </c>
      <c r="V4" s="98" t="s">
        <v>341</v>
      </c>
      <c r="W4" s="98" t="s">
        <v>341</v>
      </c>
      <c r="X4" s="98" t="s">
        <v>341</v>
      </c>
      <c r="Y4" s="98" t="s">
        <v>341</v>
      </c>
    </row>
    <row r="5" spans="1:25" ht="25" customHeight="1" x14ac:dyDescent="0.35">
      <c r="A5" s="97" t="s">
        <v>457</v>
      </c>
      <c r="B5" s="98" t="s">
        <v>341</v>
      </c>
      <c r="C5" s="98" t="s">
        <v>341</v>
      </c>
      <c r="D5" s="98" t="s">
        <v>341</v>
      </c>
      <c r="E5" s="98" t="s">
        <v>341</v>
      </c>
      <c r="F5" s="98" t="s">
        <v>341</v>
      </c>
      <c r="G5" s="98" t="s">
        <v>341</v>
      </c>
      <c r="H5" s="98" t="s">
        <v>341</v>
      </c>
      <c r="I5" s="98" t="s">
        <v>342</v>
      </c>
      <c r="J5" s="98" t="s">
        <v>342</v>
      </c>
      <c r="K5" s="98" t="s">
        <v>341</v>
      </c>
      <c r="L5" s="98" t="s">
        <v>341</v>
      </c>
      <c r="M5" s="98" t="s">
        <v>341</v>
      </c>
      <c r="N5" s="98" t="s">
        <v>341</v>
      </c>
      <c r="O5" s="98" t="s">
        <v>341</v>
      </c>
      <c r="P5" s="98" t="s">
        <v>341</v>
      </c>
      <c r="Q5" s="98" t="s">
        <v>341</v>
      </c>
      <c r="R5" s="98" t="s">
        <v>341</v>
      </c>
      <c r="S5" s="98" t="s">
        <v>341</v>
      </c>
      <c r="T5" s="98" t="s">
        <v>341</v>
      </c>
      <c r="U5" s="98" t="s">
        <v>341</v>
      </c>
      <c r="V5" s="98" t="s">
        <v>341</v>
      </c>
      <c r="W5" s="98" t="s">
        <v>341</v>
      </c>
      <c r="X5" s="98" t="s">
        <v>341</v>
      </c>
      <c r="Y5" s="98" t="s">
        <v>341</v>
      </c>
    </row>
    <row r="6" spans="1:25" ht="25" customHeight="1" x14ac:dyDescent="0.35">
      <c r="A6" s="97" t="s">
        <v>458</v>
      </c>
      <c r="B6" s="98"/>
      <c r="C6" s="98"/>
      <c r="D6" s="98" t="s">
        <v>341</v>
      </c>
      <c r="E6" s="98" t="s">
        <v>341</v>
      </c>
      <c r="F6" s="98" t="s">
        <v>341</v>
      </c>
      <c r="G6" s="98" t="s">
        <v>341</v>
      </c>
      <c r="H6" s="98" t="s">
        <v>341</v>
      </c>
      <c r="I6" s="98" t="s">
        <v>342</v>
      </c>
      <c r="J6" s="98" t="s">
        <v>342</v>
      </c>
      <c r="K6" s="98" t="s">
        <v>342</v>
      </c>
      <c r="L6" s="98" t="s">
        <v>341</v>
      </c>
      <c r="M6" s="98" t="s">
        <v>341</v>
      </c>
      <c r="N6" s="98" t="s">
        <v>341</v>
      </c>
      <c r="O6" s="98" t="s">
        <v>341</v>
      </c>
      <c r="P6" s="98" t="s">
        <v>341</v>
      </c>
      <c r="Q6" s="98" t="s">
        <v>341</v>
      </c>
      <c r="R6" s="98" t="s">
        <v>341</v>
      </c>
      <c r="S6" s="98" t="s">
        <v>341</v>
      </c>
      <c r="T6" s="98" t="s">
        <v>341</v>
      </c>
      <c r="U6" s="98" t="s">
        <v>341</v>
      </c>
      <c r="V6" s="98" t="s">
        <v>341</v>
      </c>
      <c r="W6" s="98" t="s">
        <v>341</v>
      </c>
      <c r="X6" s="98" t="s">
        <v>341</v>
      </c>
      <c r="Y6" s="98" t="s">
        <v>341</v>
      </c>
    </row>
    <row r="7" spans="1:25" ht="25" customHeight="1" x14ac:dyDescent="0.35">
      <c r="A7" s="97" t="s">
        <v>459</v>
      </c>
      <c r="B7" s="98"/>
      <c r="C7" s="98"/>
      <c r="D7" s="98" t="s">
        <v>341</v>
      </c>
      <c r="E7" s="98" t="s">
        <v>341</v>
      </c>
      <c r="F7" s="98" t="s">
        <v>341</v>
      </c>
      <c r="G7" s="98" t="s">
        <v>341</v>
      </c>
      <c r="H7" s="98" t="s">
        <v>341</v>
      </c>
      <c r="I7" s="98" t="s">
        <v>342</v>
      </c>
      <c r="J7" s="98" t="s">
        <v>342</v>
      </c>
      <c r="K7" s="98" t="s">
        <v>342</v>
      </c>
      <c r="L7" s="98" t="s">
        <v>341</v>
      </c>
      <c r="M7" s="98" t="s">
        <v>341</v>
      </c>
      <c r="N7" s="98" t="s">
        <v>341</v>
      </c>
      <c r="O7" s="98" t="s">
        <v>341</v>
      </c>
      <c r="P7" s="98" t="s">
        <v>341</v>
      </c>
      <c r="Q7" s="98" t="s">
        <v>341</v>
      </c>
      <c r="R7" s="98" t="s">
        <v>341</v>
      </c>
      <c r="S7" s="98" t="s">
        <v>341</v>
      </c>
      <c r="T7" s="98" t="s">
        <v>341</v>
      </c>
      <c r="U7" s="98" t="s">
        <v>341</v>
      </c>
      <c r="V7" s="98" t="s">
        <v>341</v>
      </c>
      <c r="W7" s="98" t="s">
        <v>341</v>
      </c>
      <c r="X7" s="98" t="s">
        <v>341</v>
      </c>
      <c r="Y7" s="98" t="s">
        <v>341</v>
      </c>
    </row>
    <row r="8" spans="1:25" ht="25" customHeight="1" x14ac:dyDescent="0.35">
      <c r="A8" s="97" t="s">
        <v>460</v>
      </c>
      <c r="B8" s="98"/>
      <c r="C8" s="98"/>
      <c r="D8" s="98"/>
      <c r="E8" s="98" t="s">
        <v>341</v>
      </c>
      <c r="F8" s="98" t="s">
        <v>341</v>
      </c>
      <c r="G8" s="98" t="s">
        <v>341</v>
      </c>
      <c r="H8" s="98" t="s">
        <v>341</v>
      </c>
      <c r="I8" s="98" t="s">
        <v>342</v>
      </c>
      <c r="J8" s="98" t="s">
        <v>342</v>
      </c>
      <c r="K8" s="98" t="s">
        <v>341</v>
      </c>
      <c r="L8" s="98" t="s">
        <v>341</v>
      </c>
      <c r="M8" s="98" t="s">
        <v>341</v>
      </c>
      <c r="N8" s="98" t="s">
        <v>341</v>
      </c>
      <c r="O8" s="98" t="s">
        <v>341</v>
      </c>
      <c r="P8" s="98" t="s">
        <v>341</v>
      </c>
      <c r="Q8" s="98" t="s">
        <v>341</v>
      </c>
      <c r="R8" s="98" t="s">
        <v>341</v>
      </c>
      <c r="S8" s="98" t="s">
        <v>341</v>
      </c>
      <c r="T8" s="98" t="s">
        <v>341</v>
      </c>
      <c r="U8" s="98" t="s">
        <v>341</v>
      </c>
      <c r="V8" s="98" t="s">
        <v>341</v>
      </c>
      <c r="W8" s="98"/>
      <c r="X8" s="98"/>
      <c r="Y8" s="98"/>
    </row>
    <row r="9" spans="1:25" ht="25" customHeight="1" x14ac:dyDescent="0.35">
      <c r="A9" s="97" t="s">
        <v>460</v>
      </c>
      <c r="B9" s="98"/>
      <c r="C9" s="98"/>
      <c r="D9" s="98"/>
      <c r="E9" s="98" t="s">
        <v>341</v>
      </c>
      <c r="F9" s="98" t="s">
        <v>341</v>
      </c>
      <c r="G9" s="98" t="s">
        <v>341</v>
      </c>
      <c r="H9" s="98" t="s">
        <v>341</v>
      </c>
      <c r="I9" s="98" t="s">
        <v>342</v>
      </c>
      <c r="J9" s="98" t="s">
        <v>342</v>
      </c>
      <c r="K9" s="98" t="s">
        <v>342</v>
      </c>
      <c r="L9" s="98" t="s">
        <v>341</v>
      </c>
      <c r="M9" s="98" t="s">
        <v>341</v>
      </c>
      <c r="N9" s="98" t="s">
        <v>341</v>
      </c>
      <c r="O9" s="98" t="s">
        <v>341</v>
      </c>
      <c r="P9" s="98" t="s">
        <v>341</v>
      </c>
      <c r="Q9" s="98" t="s">
        <v>341</v>
      </c>
      <c r="R9" s="98" t="s">
        <v>341</v>
      </c>
      <c r="S9" s="98" t="s">
        <v>341</v>
      </c>
      <c r="T9" s="98" t="s">
        <v>341</v>
      </c>
      <c r="U9" s="98" t="s">
        <v>341</v>
      </c>
      <c r="V9" s="98" t="s">
        <v>341</v>
      </c>
      <c r="W9" s="98"/>
      <c r="X9" s="98"/>
      <c r="Y9" s="98"/>
    </row>
    <row r="10" spans="1:25" ht="25" customHeight="1" x14ac:dyDescent="0.35">
      <c r="A10" s="97" t="s">
        <v>461</v>
      </c>
      <c r="B10" s="98"/>
      <c r="C10" s="98"/>
      <c r="D10" s="98"/>
      <c r="E10" s="98" t="s">
        <v>341</v>
      </c>
      <c r="F10" s="98" t="s">
        <v>341</v>
      </c>
      <c r="G10" s="98" t="s">
        <v>341</v>
      </c>
      <c r="H10" s="98" t="s">
        <v>341</v>
      </c>
      <c r="I10" s="98" t="s">
        <v>342</v>
      </c>
      <c r="J10" s="98" t="s">
        <v>342</v>
      </c>
      <c r="K10" s="98" t="s">
        <v>342</v>
      </c>
      <c r="L10" s="98" t="s">
        <v>341</v>
      </c>
      <c r="M10" s="98" t="s">
        <v>341</v>
      </c>
      <c r="N10" s="98" t="s">
        <v>341</v>
      </c>
      <c r="O10" s="98" t="s">
        <v>341</v>
      </c>
      <c r="P10" s="98" t="s">
        <v>341</v>
      </c>
      <c r="Q10" s="98" t="s">
        <v>341</v>
      </c>
      <c r="R10" s="98" t="s">
        <v>341</v>
      </c>
      <c r="S10" s="98" t="s">
        <v>341</v>
      </c>
      <c r="T10" s="98"/>
      <c r="U10" s="98"/>
      <c r="V10" s="98" t="s">
        <v>341</v>
      </c>
      <c r="W10" s="98"/>
      <c r="X10" s="98"/>
      <c r="Y10" s="98"/>
    </row>
    <row r="11" spans="1:25" ht="25" customHeight="1" x14ac:dyDescent="0.35">
      <c r="A11" s="97" t="s">
        <v>462</v>
      </c>
      <c r="B11" s="98"/>
      <c r="C11" s="98"/>
      <c r="D11" s="98"/>
      <c r="E11" s="98" t="s">
        <v>341</v>
      </c>
      <c r="F11" s="98" t="s">
        <v>341</v>
      </c>
      <c r="G11" s="98"/>
      <c r="H11" s="98"/>
      <c r="I11" s="98" t="s">
        <v>342</v>
      </c>
      <c r="J11" s="98" t="s">
        <v>342</v>
      </c>
      <c r="K11" s="98" t="s">
        <v>342</v>
      </c>
      <c r="L11" s="98" t="s">
        <v>341</v>
      </c>
      <c r="M11" s="98" t="s">
        <v>341</v>
      </c>
      <c r="N11" s="98" t="s">
        <v>341</v>
      </c>
      <c r="O11" s="98" t="s">
        <v>341</v>
      </c>
      <c r="P11" s="98" t="s">
        <v>341</v>
      </c>
      <c r="Q11" s="98" t="s">
        <v>341</v>
      </c>
      <c r="R11" s="98" t="s">
        <v>341</v>
      </c>
      <c r="S11" s="98" t="s">
        <v>341</v>
      </c>
      <c r="T11" s="98"/>
      <c r="U11" s="98"/>
      <c r="V11" s="98"/>
      <c r="W11" s="98"/>
      <c r="X11" s="98"/>
      <c r="Y11" s="98"/>
    </row>
    <row r="12" spans="1:25" ht="25" customHeight="1" x14ac:dyDescent="0.35">
      <c r="A12" s="97" t="s">
        <v>462</v>
      </c>
      <c r="B12" s="98"/>
      <c r="C12" s="98"/>
      <c r="D12" s="98"/>
      <c r="E12" s="98" t="s">
        <v>341</v>
      </c>
      <c r="F12" s="98" t="s">
        <v>341</v>
      </c>
      <c r="G12" s="98"/>
      <c r="H12" s="98"/>
      <c r="I12" s="98" t="s">
        <v>342</v>
      </c>
      <c r="J12" s="98" t="s">
        <v>342</v>
      </c>
      <c r="K12" s="98" t="s">
        <v>342</v>
      </c>
      <c r="L12" s="98" t="s">
        <v>341</v>
      </c>
      <c r="M12" s="98" t="s">
        <v>341</v>
      </c>
      <c r="N12" s="98" t="s">
        <v>341</v>
      </c>
      <c r="O12" s="98" t="s">
        <v>341</v>
      </c>
      <c r="P12" s="98" t="s">
        <v>341</v>
      </c>
      <c r="Q12" s="98" t="s">
        <v>341</v>
      </c>
      <c r="R12" s="98" t="s">
        <v>341</v>
      </c>
      <c r="S12" s="98" t="s">
        <v>341</v>
      </c>
      <c r="T12" s="98"/>
      <c r="U12" s="98"/>
      <c r="V12" s="98"/>
      <c r="W12" s="98"/>
      <c r="X12" s="98"/>
      <c r="Y12" s="98"/>
    </row>
    <row r="13" spans="1:25" ht="25" customHeight="1" x14ac:dyDescent="0.35">
      <c r="A13" s="100" t="s">
        <v>463</v>
      </c>
      <c r="B13" s="101"/>
      <c r="C13" s="101"/>
      <c r="D13" s="101"/>
      <c r="E13" s="101" t="s">
        <v>341</v>
      </c>
      <c r="F13" s="101" t="s">
        <v>341</v>
      </c>
      <c r="G13" s="101"/>
      <c r="H13" s="101"/>
      <c r="I13" s="101"/>
      <c r="J13" s="101" t="s">
        <v>342</v>
      </c>
      <c r="K13" s="101" t="s">
        <v>342</v>
      </c>
      <c r="L13" s="101" t="s">
        <v>341</v>
      </c>
      <c r="M13" s="101" t="s">
        <v>341</v>
      </c>
      <c r="N13" s="101" t="s">
        <v>341</v>
      </c>
      <c r="O13" s="101"/>
      <c r="P13" s="101"/>
      <c r="Q13" s="101"/>
      <c r="R13" s="101"/>
      <c r="S13" s="101" t="s">
        <v>341</v>
      </c>
      <c r="T13" s="101"/>
      <c r="U13" s="101"/>
      <c r="V13" s="101"/>
      <c r="W13" s="101" t="s">
        <v>341</v>
      </c>
      <c r="X13" s="101" t="s">
        <v>341</v>
      </c>
      <c r="Y13" s="101" t="s">
        <v>341</v>
      </c>
    </row>
    <row r="14" spans="1:25" ht="25" customHeight="1" x14ac:dyDescent="0.35">
      <c r="A14" s="100" t="s">
        <v>464</v>
      </c>
      <c r="B14" s="101"/>
      <c r="C14" s="101"/>
      <c r="D14" s="101"/>
      <c r="E14" s="101" t="s">
        <v>341</v>
      </c>
      <c r="F14" s="101" t="s">
        <v>341</v>
      </c>
      <c r="G14" s="101"/>
      <c r="H14" s="101"/>
      <c r="I14" s="101"/>
      <c r="J14" s="101" t="s">
        <v>342</v>
      </c>
      <c r="K14" s="101" t="s">
        <v>342</v>
      </c>
      <c r="L14" s="101" t="s">
        <v>341</v>
      </c>
      <c r="M14" s="101" t="s">
        <v>341</v>
      </c>
      <c r="N14" s="101" t="s">
        <v>341</v>
      </c>
      <c r="O14" s="101"/>
      <c r="P14" s="101"/>
      <c r="Q14" s="101"/>
      <c r="R14" s="101"/>
      <c r="S14" s="101" t="s">
        <v>341</v>
      </c>
      <c r="T14" s="101"/>
      <c r="U14" s="101"/>
      <c r="V14" s="101"/>
      <c r="W14" s="101" t="s">
        <v>341</v>
      </c>
      <c r="X14" s="101" t="s">
        <v>341</v>
      </c>
      <c r="Y14" s="101" t="s">
        <v>341</v>
      </c>
    </row>
    <row r="15" spans="1:25" ht="25" customHeight="1" x14ac:dyDescent="0.35">
      <c r="A15" s="102" t="s">
        <v>465</v>
      </c>
      <c r="B15" s="101"/>
      <c r="C15" s="101"/>
      <c r="D15" s="101"/>
      <c r="E15" s="101" t="s">
        <v>341</v>
      </c>
      <c r="F15" s="101" t="s">
        <v>341</v>
      </c>
      <c r="G15" s="101"/>
      <c r="H15" s="101"/>
      <c r="I15" s="101"/>
      <c r="J15" s="101" t="s">
        <v>342</v>
      </c>
      <c r="K15" s="101" t="s">
        <v>342</v>
      </c>
      <c r="L15" s="101" t="s">
        <v>341</v>
      </c>
      <c r="M15" s="101" t="s">
        <v>341</v>
      </c>
      <c r="N15" s="101" t="s">
        <v>341</v>
      </c>
      <c r="O15" s="101"/>
      <c r="P15" s="101"/>
      <c r="Q15" s="101"/>
      <c r="R15" s="101"/>
      <c r="S15" s="101" t="s">
        <v>341</v>
      </c>
      <c r="T15" s="101"/>
      <c r="U15" s="101"/>
      <c r="V15" s="101"/>
      <c r="W15" s="101" t="s">
        <v>341</v>
      </c>
      <c r="X15" s="101" t="s">
        <v>341</v>
      </c>
      <c r="Y15" s="101" t="s">
        <v>341</v>
      </c>
    </row>
    <row r="16" spans="1:25" ht="25" customHeight="1" x14ac:dyDescent="0.35">
      <c r="A16" s="102" t="s">
        <v>466</v>
      </c>
      <c r="B16" s="101"/>
      <c r="C16" s="101"/>
      <c r="D16" s="101"/>
      <c r="E16" s="101" t="s">
        <v>341</v>
      </c>
      <c r="F16" s="101" t="s">
        <v>341</v>
      </c>
      <c r="G16" s="101"/>
      <c r="H16" s="101"/>
      <c r="I16" s="101"/>
      <c r="J16" s="101" t="s">
        <v>342</v>
      </c>
      <c r="K16" s="101" t="s">
        <v>342</v>
      </c>
      <c r="L16" s="101" t="s">
        <v>341</v>
      </c>
      <c r="M16" s="101" t="s">
        <v>341</v>
      </c>
      <c r="N16" s="101" t="s">
        <v>341</v>
      </c>
      <c r="O16" s="101"/>
      <c r="P16" s="101"/>
      <c r="Q16" s="101"/>
      <c r="R16" s="101"/>
      <c r="S16" s="101" t="s">
        <v>341</v>
      </c>
      <c r="T16" s="101"/>
      <c r="U16" s="101"/>
      <c r="V16" s="101"/>
      <c r="W16" s="101" t="s">
        <v>341</v>
      </c>
      <c r="X16" s="101" t="s">
        <v>341</v>
      </c>
      <c r="Y16" s="101" t="s">
        <v>341</v>
      </c>
    </row>
    <row r="17" spans="1:25" ht="25" customHeight="1" x14ac:dyDescent="0.35">
      <c r="A17" s="100" t="s">
        <v>464</v>
      </c>
      <c r="B17" s="101"/>
      <c r="C17" s="101"/>
      <c r="D17" s="101"/>
      <c r="E17" s="101" t="s">
        <v>341</v>
      </c>
      <c r="F17" s="101" t="s">
        <v>341</v>
      </c>
      <c r="G17" s="101"/>
      <c r="H17" s="101"/>
      <c r="I17" s="101"/>
      <c r="J17" s="101" t="s">
        <v>342</v>
      </c>
      <c r="K17" s="101" t="s">
        <v>342</v>
      </c>
      <c r="L17" s="101" t="s">
        <v>341</v>
      </c>
      <c r="M17" s="101" t="s">
        <v>341</v>
      </c>
      <c r="N17" s="101" t="s">
        <v>341</v>
      </c>
      <c r="O17" s="101"/>
      <c r="P17" s="101"/>
      <c r="Q17" s="102"/>
      <c r="R17" s="102"/>
      <c r="S17" s="101" t="s">
        <v>341</v>
      </c>
      <c r="T17" s="102"/>
      <c r="U17" s="102"/>
      <c r="V17" s="102"/>
      <c r="W17" s="101" t="s">
        <v>341</v>
      </c>
      <c r="X17" s="102"/>
      <c r="Y17" s="102"/>
    </row>
    <row r="18" spans="1:25" ht="25" customHeight="1" x14ac:dyDescent="0.35">
      <c r="A18" s="100" t="s">
        <v>463</v>
      </c>
      <c r="B18" s="102"/>
      <c r="C18" s="102"/>
      <c r="D18" s="102"/>
      <c r="E18" s="101" t="s">
        <v>341</v>
      </c>
      <c r="F18" s="101" t="s">
        <v>341</v>
      </c>
      <c r="G18" s="102"/>
      <c r="H18" s="102"/>
      <c r="I18" s="102"/>
      <c r="J18" s="101" t="s">
        <v>342</v>
      </c>
      <c r="K18" s="101" t="s">
        <v>342</v>
      </c>
      <c r="L18" s="101" t="s">
        <v>341</v>
      </c>
      <c r="M18" s="101" t="s">
        <v>341</v>
      </c>
      <c r="N18" s="101" t="s">
        <v>341</v>
      </c>
      <c r="O18" s="102"/>
      <c r="P18" s="102"/>
      <c r="Q18" s="102"/>
      <c r="R18" s="102"/>
      <c r="S18" s="101" t="s">
        <v>341</v>
      </c>
      <c r="T18" s="102"/>
      <c r="U18" s="102"/>
      <c r="V18" s="102"/>
      <c r="W18" s="101" t="s">
        <v>341</v>
      </c>
      <c r="X18" s="102"/>
      <c r="Y18" s="102"/>
    </row>
    <row r="20" spans="1:25" x14ac:dyDescent="0.35">
      <c r="A20"/>
    </row>
    <row r="21" spans="1:25" x14ac:dyDescent="0.35">
      <c r="A21"/>
    </row>
    <row r="22" spans="1:25" x14ac:dyDescent="0.35">
      <c r="A22"/>
    </row>
    <row r="23" spans="1:25" x14ac:dyDescent="0.35">
      <c r="A23"/>
    </row>
    <row r="24" spans="1:25" x14ac:dyDescent="0.35">
      <c r="A24"/>
    </row>
    <row r="25" spans="1:25" x14ac:dyDescent="0.35">
      <c r="A25"/>
    </row>
    <row r="26" spans="1:25" x14ac:dyDescent="0.35">
      <c r="A26"/>
      <c r="U26" s="3"/>
    </row>
    <row r="27" spans="1:25" x14ac:dyDescent="0.35">
      <c r="A27"/>
    </row>
    <row r="28" spans="1:25" x14ac:dyDescent="0.35">
      <c r="A28"/>
    </row>
    <row r="29" spans="1:25" x14ac:dyDescent="0.35">
      <c r="A29"/>
    </row>
  </sheetData>
  <mergeCells count="1">
    <mergeCell ref="A1:Y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3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52"/>
  <sheetViews>
    <sheetView topLeftCell="A19" workbookViewId="0">
      <selection activeCell="B3" sqref="B3:B18"/>
    </sheetView>
  </sheetViews>
  <sheetFormatPr baseColWidth="10" defaultRowHeight="14.5" x14ac:dyDescent="0.35"/>
  <cols>
    <col min="1" max="1" width="28" customWidth="1"/>
    <col min="2" max="2" width="22.1796875" customWidth="1"/>
    <col min="3" max="3" width="33.453125" customWidth="1"/>
    <col min="4" max="4" width="18" style="93" customWidth="1"/>
    <col min="5" max="5" width="28.54296875" style="93" customWidth="1"/>
    <col min="7" max="7" width="12.7265625" customWidth="1"/>
    <col min="8" max="8" width="12.54296875" customWidth="1"/>
    <col min="16" max="16" width="12.1796875" customWidth="1"/>
    <col min="17" max="17" width="12.26953125" customWidth="1"/>
    <col min="23" max="23" width="13.1796875" customWidth="1"/>
    <col min="29" max="29" width="12.7265625" customWidth="1"/>
    <col min="257" max="257" width="28" customWidth="1"/>
    <col min="258" max="258" width="22.1796875" customWidth="1"/>
    <col min="259" max="259" width="33.453125" customWidth="1"/>
    <col min="260" max="260" width="18" customWidth="1"/>
    <col min="261" max="261" width="28.54296875" customWidth="1"/>
    <col min="263" max="263" width="12.7265625" customWidth="1"/>
    <col min="264" max="264" width="12.54296875" customWidth="1"/>
    <col min="272" max="272" width="12.1796875" customWidth="1"/>
    <col min="273" max="273" width="12.26953125" customWidth="1"/>
    <col min="279" max="279" width="13.1796875" customWidth="1"/>
    <col min="285" max="285" width="12.7265625" customWidth="1"/>
    <col min="513" max="513" width="28" customWidth="1"/>
    <col min="514" max="514" width="22.1796875" customWidth="1"/>
    <col min="515" max="515" width="33.453125" customWidth="1"/>
    <col min="516" max="516" width="18" customWidth="1"/>
    <col min="517" max="517" width="28.54296875" customWidth="1"/>
    <col min="519" max="519" width="12.7265625" customWidth="1"/>
    <col min="520" max="520" width="12.54296875" customWidth="1"/>
    <col min="528" max="528" width="12.1796875" customWidth="1"/>
    <col min="529" max="529" width="12.26953125" customWidth="1"/>
    <col min="535" max="535" width="13.1796875" customWidth="1"/>
    <col min="541" max="541" width="12.7265625" customWidth="1"/>
    <col min="769" max="769" width="28" customWidth="1"/>
    <col min="770" max="770" width="22.1796875" customWidth="1"/>
    <col min="771" max="771" width="33.453125" customWidth="1"/>
    <col min="772" max="772" width="18" customWidth="1"/>
    <col min="773" max="773" width="28.54296875" customWidth="1"/>
    <col min="775" max="775" width="12.7265625" customWidth="1"/>
    <col min="776" max="776" width="12.54296875" customWidth="1"/>
    <col min="784" max="784" width="12.1796875" customWidth="1"/>
    <col min="785" max="785" width="12.26953125" customWidth="1"/>
    <col min="791" max="791" width="13.1796875" customWidth="1"/>
    <col min="797" max="797" width="12.7265625" customWidth="1"/>
    <col min="1025" max="1025" width="28" customWidth="1"/>
    <col min="1026" max="1026" width="22.1796875" customWidth="1"/>
    <col min="1027" max="1027" width="33.453125" customWidth="1"/>
    <col min="1028" max="1028" width="18" customWidth="1"/>
    <col min="1029" max="1029" width="28.54296875" customWidth="1"/>
    <col min="1031" max="1031" width="12.7265625" customWidth="1"/>
    <col min="1032" max="1032" width="12.54296875" customWidth="1"/>
    <col min="1040" max="1040" width="12.1796875" customWidth="1"/>
    <col min="1041" max="1041" width="12.26953125" customWidth="1"/>
    <col min="1047" max="1047" width="13.1796875" customWidth="1"/>
    <col min="1053" max="1053" width="12.7265625" customWidth="1"/>
    <col min="1281" max="1281" width="28" customWidth="1"/>
    <col min="1282" max="1282" width="22.1796875" customWidth="1"/>
    <col min="1283" max="1283" width="33.453125" customWidth="1"/>
    <col min="1284" max="1284" width="18" customWidth="1"/>
    <col min="1285" max="1285" width="28.54296875" customWidth="1"/>
    <col min="1287" max="1287" width="12.7265625" customWidth="1"/>
    <col min="1288" max="1288" width="12.54296875" customWidth="1"/>
    <col min="1296" max="1296" width="12.1796875" customWidth="1"/>
    <col min="1297" max="1297" width="12.26953125" customWidth="1"/>
    <col min="1303" max="1303" width="13.1796875" customWidth="1"/>
    <col min="1309" max="1309" width="12.7265625" customWidth="1"/>
    <col min="1537" max="1537" width="28" customWidth="1"/>
    <col min="1538" max="1538" width="22.1796875" customWidth="1"/>
    <col min="1539" max="1539" width="33.453125" customWidth="1"/>
    <col min="1540" max="1540" width="18" customWidth="1"/>
    <col min="1541" max="1541" width="28.54296875" customWidth="1"/>
    <col min="1543" max="1543" width="12.7265625" customWidth="1"/>
    <col min="1544" max="1544" width="12.54296875" customWidth="1"/>
    <col min="1552" max="1552" width="12.1796875" customWidth="1"/>
    <col min="1553" max="1553" width="12.26953125" customWidth="1"/>
    <col min="1559" max="1559" width="13.1796875" customWidth="1"/>
    <col min="1565" max="1565" width="12.7265625" customWidth="1"/>
    <col min="1793" max="1793" width="28" customWidth="1"/>
    <col min="1794" max="1794" width="22.1796875" customWidth="1"/>
    <col min="1795" max="1795" width="33.453125" customWidth="1"/>
    <col min="1796" max="1796" width="18" customWidth="1"/>
    <col min="1797" max="1797" width="28.54296875" customWidth="1"/>
    <col min="1799" max="1799" width="12.7265625" customWidth="1"/>
    <col min="1800" max="1800" width="12.54296875" customWidth="1"/>
    <col min="1808" max="1808" width="12.1796875" customWidth="1"/>
    <col min="1809" max="1809" width="12.26953125" customWidth="1"/>
    <col min="1815" max="1815" width="13.1796875" customWidth="1"/>
    <col min="1821" max="1821" width="12.7265625" customWidth="1"/>
    <col min="2049" max="2049" width="28" customWidth="1"/>
    <col min="2050" max="2050" width="22.1796875" customWidth="1"/>
    <col min="2051" max="2051" width="33.453125" customWidth="1"/>
    <col min="2052" max="2052" width="18" customWidth="1"/>
    <col min="2053" max="2053" width="28.54296875" customWidth="1"/>
    <col min="2055" max="2055" width="12.7265625" customWidth="1"/>
    <col min="2056" max="2056" width="12.54296875" customWidth="1"/>
    <col min="2064" max="2064" width="12.1796875" customWidth="1"/>
    <col min="2065" max="2065" width="12.26953125" customWidth="1"/>
    <col min="2071" max="2071" width="13.1796875" customWidth="1"/>
    <col min="2077" max="2077" width="12.7265625" customWidth="1"/>
    <col min="2305" max="2305" width="28" customWidth="1"/>
    <col min="2306" max="2306" width="22.1796875" customWidth="1"/>
    <col min="2307" max="2307" width="33.453125" customWidth="1"/>
    <col min="2308" max="2308" width="18" customWidth="1"/>
    <col min="2309" max="2309" width="28.54296875" customWidth="1"/>
    <col min="2311" max="2311" width="12.7265625" customWidth="1"/>
    <col min="2312" max="2312" width="12.54296875" customWidth="1"/>
    <col min="2320" max="2320" width="12.1796875" customWidth="1"/>
    <col min="2321" max="2321" width="12.26953125" customWidth="1"/>
    <col min="2327" max="2327" width="13.1796875" customWidth="1"/>
    <col min="2333" max="2333" width="12.7265625" customWidth="1"/>
    <col min="2561" max="2561" width="28" customWidth="1"/>
    <col min="2562" max="2562" width="22.1796875" customWidth="1"/>
    <col min="2563" max="2563" width="33.453125" customWidth="1"/>
    <col min="2564" max="2564" width="18" customWidth="1"/>
    <col min="2565" max="2565" width="28.54296875" customWidth="1"/>
    <col min="2567" max="2567" width="12.7265625" customWidth="1"/>
    <col min="2568" max="2568" width="12.54296875" customWidth="1"/>
    <col min="2576" max="2576" width="12.1796875" customWidth="1"/>
    <col min="2577" max="2577" width="12.26953125" customWidth="1"/>
    <col min="2583" max="2583" width="13.1796875" customWidth="1"/>
    <col min="2589" max="2589" width="12.7265625" customWidth="1"/>
    <col min="2817" max="2817" width="28" customWidth="1"/>
    <col min="2818" max="2818" width="22.1796875" customWidth="1"/>
    <col min="2819" max="2819" width="33.453125" customWidth="1"/>
    <col min="2820" max="2820" width="18" customWidth="1"/>
    <col min="2821" max="2821" width="28.54296875" customWidth="1"/>
    <col min="2823" max="2823" width="12.7265625" customWidth="1"/>
    <col min="2824" max="2824" width="12.54296875" customWidth="1"/>
    <col min="2832" max="2832" width="12.1796875" customWidth="1"/>
    <col min="2833" max="2833" width="12.26953125" customWidth="1"/>
    <col min="2839" max="2839" width="13.1796875" customWidth="1"/>
    <col min="2845" max="2845" width="12.7265625" customWidth="1"/>
    <col min="3073" max="3073" width="28" customWidth="1"/>
    <col min="3074" max="3074" width="22.1796875" customWidth="1"/>
    <col min="3075" max="3075" width="33.453125" customWidth="1"/>
    <col min="3076" max="3076" width="18" customWidth="1"/>
    <col min="3077" max="3077" width="28.54296875" customWidth="1"/>
    <col min="3079" max="3079" width="12.7265625" customWidth="1"/>
    <col min="3080" max="3080" width="12.54296875" customWidth="1"/>
    <col min="3088" max="3088" width="12.1796875" customWidth="1"/>
    <col min="3089" max="3089" width="12.26953125" customWidth="1"/>
    <col min="3095" max="3095" width="13.1796875" customWidth="1"/>
    <col min="3101" max="3101" width="12.7265625" customWidth="1"/>
    <col min="3329" max="3329" width="28" customWidth="1"/>
    <col min="3330" max="3330" width="22.1796875" customWidth="1"/>
    <col min="3331" max="3331" width="33.453125" customWidth="1"/>
    <col min="3332" max="3332" width="18" customWidth="1"/>
    <col min="3333" max="3333" width="28.54296875" customWidth="1"/>
    <col min="3335" max="3335" width="12.7265625" customWidth="1"/>
    <col min="3336" max="3336" width="12.54296875" customWidth="1"/>
    <col min="3344" max="3344" width="12.1796875" customWidth="1"/>
    <col min="3345" max="3345" width="12.26953125" customWidth="1"/>
    <col min="3351" max="3351" width="13.1796875" customWidth="1"/>
    <col min="3357" max="3357" width="12.7265625" customWidth="1"/>
    <col min="3585" max="3585" width="28" customWidth="1"/>
    <col min="3586" max="3586" width="22.1796875" customWidth="1"/>
    <col min="3587" max="3587" width="33.453125" customWidth="1"/>
    <col min="3588" max="3588" width="18" customWidth="1"/>
    <col min="3589" max="3589" width="28.54296875" customWidth="1"/>
    <col min="3591" max="3591" width="12.7265625" customWidth="1"/>
    <col min="3592" max="3592" width="12.54296875" customWidth="1"/>
    <col min="3600" max="3600" width="12.1796875" customWidth="1"/>
    <col min="3601" max="3601" width="12.26953125" customWidth="1"/>
    <col min="3607" max="3607" width="13.1796875" customWidth="1"/>
    <col min="3613" max="3613" width="12.7265625" customWidth="1"/>
    <col min="3841" max="3841" width="28" customWidth="1"/>
    <col min="3842" max="3842" width="22.1796875" customWidth="1"/>
    <col min="3843" max="3843" width="33.453125" customWidth="1"/>
    <col min="3844" max="3844" width="18" customWidth="1"/>
    <col min="3845" max="3845" width="28.54296875" customWidth="1"/>
    <col min="3847" max="3847" width="12.7265625" customWidth="1"/>
    <col min="3848" max="3848" width="12.54296875" customWidth="1"/>
    <col min="3856" max="3856" width="12.1796875" customWidth="1"/>
    <col min="3857" max="3857" width="12.26953125" customWidth="1"/>
    <col min="3863" max="3863" width="13.1796875" customWidth="1"/>
    <col min="3869" max="3869" width="12.7265625" customWidth="1"/>
    <col min="4097" max="4097" width="28" customWidth="1"/>
    <col min="4098" max="4098" width="22.1796875" customWidth="1"/>
    <col min="4099" max="4099" width="33.453125" customWidth="1"/>
    <col min="4100" max="4100" width="18" customWidth="1"/>
    <col min="4101" max="4101" width="28.54296875" customWidth="1"/>
    <col min="4103" max="4103" width="12.7265625" customWidth="1"/>
    <col min="4104" max="4104" width="12.54296875" customWidth="1"/>
    <col min="4112" max="4112" width="12.1796875" customWidth="1"/>
    <col min="4113" max="4113" width="12.26953125" customWidth="1"/>
    <col min="4119" max="4119" width="13.1796875" customWidth="1"/>
    <col min="4125" max="4125" width="12.7265625" customWidth="1"/>
    <col min="4353" max="4353" width="28" customWidth="1"/>
    <col min="4354" max="4354" width="22.1796875" customWidth="1"/>
    <col min="4355" max="4355" width="33.453125" customWidth="1"/>
    <col min="4356" max="4356" width="18" customWidth="1"/>
    <col min="4357" max="4357" width="28.54296875" customWidth="1"/>
    <col min="4359" max="4359" width="12.7265625" customWidth="1"/>
    <col min="4360" max="4360" width="12.54296875" customWidth="1"/>
    <col min="4368" max="4368" width="12.1796875" customWidth="1"/>
    <col min="4369" max="4369" width="12.26953125" customWidth="1"/>
    <col min="4375" max="4375" width="13.1796875" customWidth="1"/>
    <col min="4381" max="4381" width="12.7265625" customWidth="1"/>
    <col min="4609" max="4609" width="28" customWidth="1"/>
    <col min="4610" max="4610" width="22.1796875" customWidth="1"/>
    <col min="4611" max="4611" width="33.453125" customWidth="1"/>
    <col min="4612" max="4612" width="18" customWidth="1"/>
    <col min="4613" max="4613" width="28.54296875" customWidth="1"/>
    <col min="4615" max="4615" width="12.7265625" customWidth="1"/>
    <col min="4616" max="4616" width="12.54296875" customWidth="1"/>
    <col min="4624" max="4624" width="12.1796875" customWidth="1"/>
    <col min="4625" max="4625" width="12.26953125" customWidth="1"/>
    <col min="4631" max="4631" width="13.1796875" customWidth="1"/>
    <col min="4637" max="4637" width="12.7265625" customWidth="1"/>
    <col min="4865" max="4865" width="28" customWidth="1"/>
    <col min="4866" max="4866" width="22.1796875" customWidth="1"/>
    <col min="4867" max="4867" width="33.453125" customWidth="1"/>
    <col min="4868" max="4868" width="18" customWidth="1"/>
    <col min="4869" max="4869" width="28.54296875" customWidth="1"/>
    <col min="4871" max="4871" width="12.7265625" customWidth="1"/>
    <col min="4872" max="4872" width="12.54296875" customWidth="1"/>
    <col min="4880" max="4880" width="12.1796875" customWidth="1"/>
    <col min="4881" max="4881" width="12.26953125" customWidth="1"/>
    <col min="4887" max="4887" width="13.1796875" customWidth="1"/>
    <col min="4893" max="4893" width="12.7265625" customWidth="1"/>
    <col min="5121" max="5121" width="28" customWidth="1"/>
    <col min="5122" max="5122" width="22.1796875" customWidth="1"/>
    <col min="5123" max="5123" width="33.453125" customWidth="1"/>
    <col min="5124" max="5124" width="18" customWidth="1"/>
    <col min="5125" max="5125" width="28.54296875" customWidth="1"/>
    <col min="5127" max="5127" width="12.7265625" customWidth="1"/>
    <col min="5128" max="5128" width="12.54296875" customWidth="1"/>
    <col min="5136" max="5136" width="12.1796875" customWidth="1"/>
    <col min="5137" max="5137" width="12.26953125" customWidth="1"/>
    <col min="5143" max="5143" width="13.1796875" customWidth="1"/>
    <col min="5149" max="5149" width="12.7265625" customWidth="1"/>
    <col min="5377" max="5377" width="28" customWidth="1"/>
    <col min="5378" max="5378" width="22.1796875" customWidth="1"/>
    <col min="5379" max="5379" width="33.453125" customWidth="1"/>
    <col min="5380" max="5380" width="18" customWidth="1"/>
    <col min="5381" max="5381" width="28.54296875" customWidth="1"/>
    <col min="5383" max="5383" width="12.7265625" customWidth="1"/>
    <col min="5384" max="5384" width="12.54296875" customWidth="1"/>
    <col min="5392" max="5392" width="12.1796875" customWidth="1"/>
    <col min="5393" max="5393" width="12.26953125" customWidth="1"/>
    <col min="5399" max="5399" width="13.1796875" customWidth="1"/>
    <col min="5405" max="5405" width="12.7265625" customWidth="1"/>
    <col min="5633" max="5633" width="28" customWidth="1"/>
    <col min="5634" max="5634" width="22.1796875" customWidth="1"/>
    <col min="5635" max="5635" width="33.453125" customWidth="1"/>
    <col min="5636" max="5636" width="18" customWidth="1"/>
    <col min="5637" max="5637" width="28.54296875" customWidth="1"/>
    <col min="5639" max="5639" width="12.7265625" customWidth="1"/>
    <col min="5640" max="5640" width="12.54296875" customWidth="1"/>
    <col min="5648" max="5648" width="12.1796875" customWidth="1"/>
    <col min="5649" max="5649" width="12.26953125" customWidth="1"/>
    <col min="5655" max="5655" width="13.1796875" customWidth="1"/>
    <col min="5661" max="5661" width="12.7265625" customWidth="1"/>
    <col min="5889" max="5889" width="28" customWidth="1"/>
    <col min="5890" max="5890" width="22.1796875" customWidth="1"/>
    <col min="5891" max="5891" width="33.453125" customWidth="1"/>
    <col min="5892" max="5892" width="18" customWidth="1"/>
    <col min="5893" max="5893" width="28.54296875" customWidth="1"/>
    <col min="5895" max="5895" width="12.7265625" customWidth="1"/>
    <col min="5896" max="5896" width="12.54296875" customWidth="1"/>
    <col min="5904" max="5904" width="12.1796875" customWidth="1"/>
    <col min="5905" max="5905" width="12.26953125" customWidth="1"/>
    <col min="5911" max="5911" width="13.1796875" customWidth="1"/>
    <col min="5917" max="5917" width="12.7265625" customWidth="1"/>
    <col min="6145" max="6145" width="28" customWidth="1"/>
    <col min="6146" max="6146" width="22.1796875" customWidth="1"/>
    <col min="6147" max="6147" width="33.453125" customWidth="1"/>
    <col min="6148" max="6148" width="18" customWidth="1"/>
    <col min="6149" max="6149" width="28.54296875" customWidth="1"/>
    <col min="6151" max="6151" width="12.7265625" customWidth="1"/>
    <col min="6152" max="6152" width="12.54296875" customWidth="1"/>
    <col min="6160" max="6160" width="12.1796875" customWidth="1"/>
    <col min="6161" max="6161" width="12.26953125" customWidth="1"/>
    <col min="6167" max="6167" width="13.1796875" customWidth="1"/>
    <col min="6173" max="6173" width="12.7265625" customWidth="1"/>
    <col min="6401" max="6401" width="28" customWidth="1"/>
    <col min="6402" max="6402" width="22.1796875" customWidth="1"/>
    <col min="6403" max="6403" width="33.453125" customWidth="1"/>
    <col min="6404" max="6404" width="18" customWidth="1"/>
    <col min="6405" max="6405" width="28.54296875" customWidth="1"/>
    <col min="6407" max="6407" width="12.7265625" customWidth="1"/>
    <col min="6408" max="6408" width="12.54296875" customWidth="1"/>
    <col min="6416" max="6416" width="12.1796875" customWidth="1"/>
    <col min="6417" max="6417" width="12.26953125" customWidth="1"/>
    <col min="6423" max="6423" width="13.1796875" customWidth="1"/>
    <col min="6429" max="6429" width="12.7265625" customWidth="1"/>
    <col min="6657" max="6657" width="28" customWidth="1"/>
    <col min="6658" max="6658" width="22.1796875" customWidth="1"/>
    <col min="6659" max="6659" width="33.453125" customWidth="1"/>
    <col min="6660" max="6660" width="18" customWidth="1"/>
    <col min="6661" max="6661" width="28.54296875" customWidth="1"/>
    <col min="6663" max="6663" width="12.7265625" customWidth="1"/>
    <col min="6664" max="6664" width="12.54296875" customWidth="1"/>
    <col min="6672" max="6672" width="12.1796875" customWidth="1"/>
    <col min="6673" max="6673" width="12.26953125" customWidth="1"/>
    <col min="6679" max="6679" width="13.1796875" customWidth="1"/>
    <col min="6685" max="6685" width="12.7265625" customWidth="1"/>
    <col min="6913" max="6913" width="28" customWidth="1"/>
    <col min="6914" max="6914" width="22.1796875" customWidth="1"/>
    <col min="6915" max="6915" width="33.453125" customWidth="1"/>
    <col min="6916" max="6916" width="18" customWidth="1"/>
    <col min="6917" max="6917" width="28.54296875" customWidth="1"/>
    <col min="6919" max="6919" width="12.7265625" customWidth="1"/>
    <col min="6920" max="6920" width="12.54296875" customWidth="1"/>
    <col min="6928" max="6928" width="12.1796875" customWidth="1"/>
    <col min="6929" max="6929" width="12.26953125" customWidth="1"/>
    <col min="6935" max="6935" width="13.1796875" customWidth="1"/>
    <col min="6941" max="6941" width="12.7265625" customWidth="1"/>
    <col min="7169" max="7169" width="28" customWidth="1"/>
    <col min="7170" max="7170" width="22.1796875" customWidth="1"/>
    <col min="7171" max="7171" width="33.453125" customWidth="1"/>
    <col min="7172" max="7172" width="18" customWidth="1"/>
    <col min="7173" max="7173" width="28.54296875" customWidth="1"/>
    <col min="7175" max="7175" width="12.7265625" customWidth="1"/>
    <col min="7176" max="7176" width="12.54296875" customWidth="1"/>
    <col min="7184" max="7184" width="12.1796875" customWidth="1"/>
    <col min="7185" max="7185" width="12.26953125" customWidth="1"/>
    <col min="7191" max="7191" width="13.1796875" customWidth="1"/>
    <col min="7197" max="7197" width="12.7265625" customWidth="1"/>
    <col min="7425" max="7425" width="28" customWidth="1"/>
    <col min="7426" max="7426" width="22.1796875" customWidth="1"/>
    <col min="7427" max="7427" width="33.453125" customWidth="1"/>
    <col min="7428" max="7428" width="18" customWidth="1"/>
    <col min="7429" max="7429" width="28.54296875" customWidth="1"/>
    <col min="7431" max="7431" width="12.7265625" customWidth="1"/>
    <col min="7432" max="7432" width="12.54296875" customWidth="1"/>
    <col min="7440" max="7440" width="12.1796875" customWidth="1"/>
    <col min="7441" max="7441" width="12.26953125" customWidth="1"/>
    <col min="7447" max="7447" width="13.1796875" customWidth="1"/>
    <col min="7453" max="7453" width="12.7265625" customWidth="1"/>
    <col min="7681" max="7681" width="28" customWidth="1"/>
    <col min="7682" max="7682" width="22.1796875" customWidth="1"/>
    <col min="7683" max="7683" width="33.453125" customWidth="1"/>
    <col min="7684" max="7684" width="18" customWidth="1"/>
    <col min="7685" max="7685" width="28.54296875" customWidth="1"/>
    <col min="7687" max="7687" width="12.7265625" customWidth="1"/>
    <col min="7688" max="7688" width="12.54296875" customWidth="1"/>
    <col min="7696" max="7696" width="12.1796875" customWidth="1"/>
    <col min="7697" max="7697" width="12.26953125" customWidth="1"/>
    <col min="7703" max="7703" width="13.1796875" customWidth="1"/>
    <col min="7709" max="7709" width="12.7265625" customWidth="1"/>
    <col min="7937" max="7937" width="28" customWidth="1"/>
    <col min="7938" max="7938" width="22.1796875" customWidth="1"/>
    <col min="7939" max="7939" width="33.453125" customWidth="1"/>
    <col min="7940" max="7940" width="18" customWidth="1"/>
    <col min="7941" max="7941" width="28.54296875" customWidth="1"/>
    <col min="7943" max="7943" width="12.7265625" customWidth="1"/>
    <col min="7944" max="7944" width="12.54296875" customWidth="1"/>
    <col min="7952" max="7952" width="12.1796875" customWidth="1"/>
    <col min="7953" max="7953" width="12.26953125" customWidth="1"/>
    <col min="7959" max="7959" width="13.1796875" customWidth="1"/>
    <col min="7965" max="7965" width="12.7265625" customWidth="1"/>
    <col min="8193" max="8193" width="28" customWidth="1"/>
    <col min="8194" max="8194" width="22.1796875" customWidth="1"/>
    <col min="8195" max="8195" width="33.453125" customWidth="1"/>
    <col min="8196" max="8196" width="18" customWidth="1"/>
    <col min="8197" max="8197" width="28.54296875" customWidth="1"/>
    <col min="8199" max="8199" width="12.7265625" customWidth="1"/>
    <col min="8200" max="8200" width="12.54296875" customWidth="1"/>
    <col min="8208" max="8208" width="12.1796875" customWidth="1"/>
    <col min="8209" max="8209" width="12.26953125" customWidth="1"/>
    <col min="8215" max="8215" width="13.1796875" customWidth="1"/>
    <col min="8221" max="8221" width="12.7265625" customWidth="1"/>
    <col min="8449" max="8449" width="28" customWidth="1"/>
    <col min="8450" max="8450" width="22.1796875" customWidth="1"/>
    <col min="8451" max="8451" width="33.453125" customWidth="1"/>
    <col min="8452" max="8452" width="18" customWidth="1"/>
    <col min="8453" max="8453" width="28.54296875" customWidth="1"/>
    <col min="8455" max="8455" width="12.7265625" customWidth="1"/>
    <col min="8456" max="8456" width="12.54296875" customWidth="1"/>
    <col min="8464" max="8464" width="12.1796875" customWidth="1"/>
    <col min="8465" max="8465" width="12.26953125" customWidth="1"/>
    <col min="8471" max="8471" width="13.1796875" customWidth="1"/>
    <col min="8477" max="8477" width="12.7265625" customWidth="1"/>
    <col min="8705" max="8705" width="28" customWidth="1"/>
    <col min="8706" max="8706" width="22.1796875" customWidth="1"/>
    <col min="8707" max="8707" width="33.453125" customWidth="1"/>
    <col min="8708" max="8708" width="18" customWidth="1"/>
    <col min="8709" max="8709" width="28.54296875" customWidth="1"/>
    <col min="8711" max="8711" width="12.7265625" customWidth="1"/>
    <col min="8712" max="8712" width="12.54296875" customWidth="1"/>
    <col min="8720" max="8720" width="12.1796875" customWidth="1"/>
    <col min="8721" max="8721" width="12.26953125" customWidth="1"/>
    <col min="8727" max="8727" width="13.1796875" customWidth="1"/>
    <col min="8733" max="8733" width="12.7265625" customWidth="1"/>
    <col min="8961" max="8961" width="28" customWidth="1"/>
    <col min="8962" max="8962" width="22.1796875" customWidth="1"/>
    <col min="8963" max="8963" width="33.453125" customWidth="1"/>
    <col min="8964" max="8964" width="18" customWidth="1"/>
    <col min="8965" max="8965" width="28.54296875" customWidth="1"/>
    <col min="8967" max="8967" width="12.7265625" customWidth="1"/>
    <col min="8968" max="8968" width="12.54296875" customWidth="1"/>
    <col min="8976" max="8976" width="12.1796875" customWidth="1"/>
    <col min="8977" max="8977" width="12.26953125" customWidth="1"/>
    <col min="8983" max="8983" width="13.1796875" customWidth="1"/>
    <col min="8989" max="8989" width="12.7265625" customWidth="1"/>
    <col min="9217" max="9217" width="28" customWidth="1"/>
    <col min="9218" max="9218" width="22.1796875" customWidth="1"/>
    <col min="9219" max="9219" width="33.453125" customWidth="1"/>
    <col min="9220" max="9220" width="18" customWidth="1"/>
    <col min="9221" max="9221" width="28.54296875" customWidth="1"/>
    <col min="9223" max="9223" width="12.7265625" customWidth="1"/>
    <col min="9224" max="9224" width="12.54296875" customWidth="1"/>
    <col min="9232" max="9232" width="12.1796875" customWidth="1"/>
    <col min="9233" max="9233" width="12.26953125" customWidth="1"/>
    <col min="9239" max="9239" width="13.1796875" customWidth="1"/>
    <col min="9245" max="9245" width="12.7265625" customWidth="1"/>
    <col min="9473" max="9473" width="28" customWidth="1"/>
    <col min="9474" max="9474" width="22.1796875" customWidth="1"/>
    <col min="9475" max="9475" width="33.453125" customWidth="1"/>
    <col min="9476" max="9476" width="18" customWidth="1"/>
    <col min="9477" max="9477" width="28.54296875" customWidth="1"/>
    <col min="9479" max="9479" width="12.7265625" customWidth="1"/>
    <col min="9480" max="9480" width="12.54296875" customWidth="1"/>
    <col min="9488" max="9488" width="12.1796875" customWidth="1"/>
    <col min="9489" max="9489" width="12.26953125" customWidth="1"/>
    <col min="9495" max="9495" width="13.1796875" customWidth="1"/>
    <col min="9501" max="9501" width="12.7265625" customWidth="1"/>
    <col min="9729" max="9729" width="28" customWidth="1"/>
    <col min="9730" max="9730" width="22.1796875" customWidth="1"/>
    <col min="9731" max="9731" width="33.453125" customWidth="1"/>
    <col min="9732" max="9732" width="18" customWidth="1"/>
    <col min="9733" max="9733" width="28.54296875" customWidth="1"/>
    <col min="9735" max="9735" width="12.7265625" customWidth="1"/>
    <col min="9736" max="9736" width="12.54296875" customWidth="1"/>
    <col min="9744" max="9744" width="12.1796875" customWidth="1"/>
    <col min="9745" max="9745" width="12.26953125" customWidth="1"/>
    <col min="9751" max="9751" width="13.1796875" customWidth="1"/>
    <col min="9757" max="9757" width="12.7265625" customWidth="1"/>
    <col min="9985" max="9985" width="28" customWidth="1"/>
    <col min="9986" max="9986" width="22.1796875" customWidth="1"/>
    <col min="9987" max="9987" width="33.453125" customWidth="1"/>
    <col min="9988" max="9988" width="18" customWidth="1"/>
    <col min="9989" max="9989" width="28.54296875" customWidth="1"/>
    <col min="9991" max="9991" width="12.7265625" customWidth="1"/>
    <col min="9992" max="9992" width="12.54296875" customWidth="1"/>
    <col min="10000" max="10000" width="12.1796875" customWidth="1"/>
    <col min="10001" max="10001" width="12.26953125" customWidth="1"/>
    <col min="10007" max="10007" width="13.1796875" customWidth="1"/>
    <col min="10013" max="10013" width="12.7265625" customWidth="1"/>
    <col min="10241" max="10241" width="28" customWidth="1"/>
    <col min="10242" max="10242" width="22.1796875" customWidth="1"/>
    <col min="10243" max="10243" width="33.453125" customWidth="1"/>
    <col min="10244" max="10244" width="18" customWidth="1"/>
    <col min="10245" max="10245" width="28.54296875" customWidth="1"/>
    <col min="10247" max="10247" width="12.7265625" customWidth="1"/>
    <col min="10248" max="10248" width="12.54296875" customWidth="1"/>
    <col min="10256" max="10256" width="12.1796875" customWidth="1"/>
    <col min="10257" max="10257" width="12.26953125" customWidth="1"/>
    <col min="10263" max="10263" width="13.1796875" customWidth="1"/>
    <col min="10269" max="10269" width="12.7265625" customWidth="1"/>
    <col min="10497" max="10497" width="28" customWidth="1"/>
    <col min="10498" max="10498" width="22.1796875" customWidth="1"/>
    <col min="10499" max="10499" width="33.453125" customWidth="1"/>
    <col min="10500" max="10500" width="18" customWidth="1"/>
    <col min="10501" max="10501" width="28.54296875" customWidth="1"/>
    <col min="10503" max="10503" width="12.7265625" customWidth="1"/>
    <col min="10504" max="10504" width="12.54296875" customWidth="1"/>
    <col min="10512" max="10512" width="12.1796875" customWidth="1"/>
    <col min="10513" max="10513" width="12.26953125" customWidth="1"/>
    <col min="10519" max="10519" width="13.1796875" customWidth="1"/>
    <col min="10525" max="10525" width="12.7265625" customWidth="1"/>
    <col min="10753" max="10753" width="28" customWidth="1"/>
    <col min="10754" max="10754" width="22.1796875" customWidth="1"/>
    <col min="10755" max="10755" width="33.453125" customWidth="1"/>
    <col min="10756" max="10756" width="18" customWidth="1"/>
    <col min="10757" max="10757" width="28.54296875" customWidth="1"/>
    <col min="10759" max="10759" width="12.7265625" customWidth="1"/>
    <col min="10760" max="10760" width="12.54296875" customWidth="1"/>
    <col min="10768" max="10768" width="12.1796875" customWidth="1"/>
    <col min="10769" max="10769" width="12.26953125" customWidth="1"/>
    <col min="10775" max="10775" width="13.1796875" customWidth="1"/>
    <col min="10781" max="10781" width="12.7265625" customWidth="1"/>
    <col min="11009" max="11009" width="28" customWidth="1"/>
    <col min="11010" max="11010" width="22.1796875" customWidth="1"/>
    <col min="11011" max="11011" width="33.453125" customWidth="1"/>
    <col min="11012" max="11012" width="18" customWidth="1"/>
    <col min="11013" max="11013" width="28.54296875" customWidth="1"/>
    <col min="11015" max="11015" width="12.7265625" customWidth="1"/>
    <col min="11016" max="11016" width="12.54296875" customWidth="1"/>
    <col min="11024" max="11024" width="12.1796875" customWidth="1"/>
    <col min="11025" max="11025" width="12.26953125" customWidth="1"/>
    <col min="11031" max="11031" width="13.1796875" customWidth="1"/>
    <col min="11037" max="11037" width="12.7265625" customWidth="1"/>
    <col min="11265" max="11265" width="28" customWidth="1"/>
    <col min="11266" max="11266" width="22.1796875" customWidth="1"/>
    <col min="11267" max="11267" width="33.453125" customWidth="1"/>
    <col min="11268" max="11268" width="18" customWidth="1"/>
    <col min="11269" max="11269" width="28.54296875" customWidth="1"/>
    <col min="11271" max="11271" width="12.7265625" customWidth="1"/>
    <col min="11272" max="11272" width="12.54296875" customWidth="1"/>
    <col min="11280" max="11280" width="12.1796875" customWidth="1"/>
    <col min="11281" max="11281" width="12.26953125" customWidth="1"/>
    <col min="11287" max="11287" width="13.1796875" customWidth="1"/>
    <col min="11293" max="11293" width="12.7265625" customWidth="1"/>
    <col min="11521" max="11521" width="28" customWidth="1"/>
    <col min="11522" max="11522" width="22.1796875" customWidth="1"/>
    <col min="11523" max="11523" width="33.453125" customWidth="1"/>
    <col min="11524" max="11524" width="18" customWidth="1"/>
    <col min="11525" max="11525" width="28.54296875" customWidth="1"/>
    <col min="11527" max="11527" width="12.7265625" customWidth="1"/>
    <col min="11528" max="11528" width="12.54296875" customWidth="1"/>
    <col min="11536" max="11536" width="12.1796875" customWidth="1"/>
    <col min="11537" max="11537" width="12.26953125" customWidth="1"/>
    <col min="11543" max="11543" width="13.1796875" customWidth="1"/>
    <col min="11549" max="11549" width="12.7265625" customWidth="1"/>
    <col min="11777" max="11777" width="28" customWidth="1"/>
    <col min="11778" max="11778" width="22.1796875" customWidth="1"/>
    <col min="11779" max="11779" width="33.453125" customWidth="1"/>
    <col min="11780" max="11780" width="18" customWidth="1"/>
    <col min="11781" max="11781" width="28.54296875" customWidth="1"/>
    <col min="11783" max="11783" width="12.7265625" customWidth="1"/>
    <col min="11784" max="11784" width="12.54296875" customWidth="1"/>
    <col min="11792" max="11792" width="12.1796875" customWidth="1"/>
    <col min="11793" max="11793" width="12.26953125" customWidth="1"/>
    <col min="11799" max="11799" width="13.1796875" customWidth="1"/>
    <col min="11805" max="11805" width="12.7265625" customWidth="1"/>
    <col min="12033" max="12033" width="28" customWidth="1"/>
    <col min="12034" max="12034" width="22.1796875" customWidth="1"/>
    <col min="12035" max="12035" width="33.453125" customWidth="1"/>
    <col min="12036" max="12036" width="18" customWidth="1"/>
    <col min="12037" max="12037" width="28.54296875" customWidth="1"/>
    <col min="12039" max="12039" width="12.7265625" customWidth="1"/>
    <col min="12040" max="12040" width="12.54296875" customWidth="1"/>
    <col min="12048" max="12048" width="12.1796875" customWidth="1"/>
    <col min="12049" max="12049" width="12.26953125" customWidth="1"/>
    <col min="12055" max="12055" width="13.1796875" customWidth="1"/>
    <col min="12061" max="12061" width="12.7265625" customWidth="1"/>
    <col min="12289" max="12289" width="28" customWidth="1"/>
    <col min="12290" max="12290" width="22.1796875" customWidth="1"/>
    <col min="12291" max="12291" width="33.453125" customWidth="1"/>
    <col min="12292" max="12292" width="18" customWidth="1"/>
    <col min="12293" max="12293" width="28.54296875" customWidth="1"/>
    <col min="12295" max="12295" width="12.7265625" customWidth="1"/>
    <col min="12296" max="12296" width="12.54296875" customWidth="1"/>
    <col min="12304" max="12304" width="12.1796875" customWidth="1"/>
    <col min="12305" max="12305" width="12.26953125" customWidth="1"/>
    <col min="12311" max="12311" width="13.1796875" customWidth="1"/>
    <col min="12317" max="12317" width="12.7265625" customWidth="1"/>
    <col min="12545" max="12545" width="28" customWidth="1"/>
    <col min="12546" max="12546" width="22.1796875" customWidth="1"/>
    <col min="12547" max="12547" width="33.453125" customWidth="1"/>
    <col min="12548" max="12548" width="18" customWidth="1"/>
    <col min="12549" max="12549" width="28.54296875" customWidth="1"/>
    <col min="12551" max="12551" width="12.7265625" customWidth="1"/>
    <col min="12552" max="12552" width="12.54296875" customWidth="1"/>
    <col min="12560" max="12560" width="12.1796875" customWidth="1"/>
    <col min="12561" max="12561" width="12.26953125" customWidth="1"/>
    <col min="12567" max="12567" width="13.1796875" customWidth="1"/>
    <col min="12573" max="12573" width="12.7265625" customWidth="1"/>
    <col min="12801" max="12801" width="28" customWidth="1"/>
    <col min="12802" max="12802" width="22.1796875" customWidth="1"/>
    <col min="12803" max="12803" width="33.453125" customWidth="1"/>
    <col min="12804" max="12804" width="18" customWidth="1"/>
    <col min="12805" max="12805" width="28.54296875" customWidth="1"/>
    <col min="12807" max="12807" width="12.7265625" customWidth="1"/>
    <col min="12808" max="12808" width="12.54296875" customWidth="1"/>
    <col min="12816" max="12816" width="12.1796875" customWidth="1"/>
    <col min="12817" max="12817" width="12.26953125" customWidth="1"/>
    <col min="12823" max="12823" width="13.1796875" customWidth="1"/>
    <col min="12829" max="12829" width="12.7265625" customWidth="1"/>
    <col min="13057" max="13057" width="28" customWidth="1"/>
    <col min="13058" max="13058" width="22.1796875" customWidth="1"/>
    <col min="13059" max="13059" width="33.453125" customWidth="1"/>
    <col min="13060" max="13060" width="18" customWidth="1"/>
    <col min="13061" max="13061" width="28.54296875" customWidth="1"/>
    <col min="13063" max="13063" width="12.7265625" customWidth="1"/>
    <col min="13064" max="13064" width="12.54296875" customWidth="1"/>
    <col min="13072" max="13072" width="12.1796875" customWidth="1"/>
    <col min="13073" max="13073" width="12.26953125" customWidth="1"/>
    <col min="13079" max="13079" width="13.1796875" customWidth="1"/>
    <col min="13085" max="13085" width="12.7265625" customWidth="1"/>
    <col min="13313" max="13313" width="28" customWidth="1"/>
    <col min="13314" max="13314" width="22.1796875" customWidth="1"/>
    <col min="13315" max="13315" width="33.453125" customWidth="1"/>
    <col min="13316" max="13316" width="18" customWidth="1"/>
    <col min="13317" max="13317" width="28.54296875" customWidth="1"/>
    <col min="13319" max="13319" width="12.7265625" customWidth="1"/>
    <col min="13320" max="13320" width="12.54296875" customWidth="1"/>
    <col min="13328" max="13328" width="12.1796875" customWidth="1"/>
    <col min="13329" max="13329" width="12.26953125" customWidth="1"/>
    <col min="13335" max="13335" width="13.1796875" customWidth="1"/>
    <col min="13341" max="13341" width="12.7265625" customWidth="1"/>
    <col min="13569" max="13569" width="28" customWidth="1"/>
    <col min="13570" max="13570" width="22.1796875" customWidth="1"/>
    <col min="13571" max="13571" width="33.453125" customWidth="1"/>
    <col min="13572" max="13572" width="18" customWidth="1"/>
    <col min="13573" max="13573" width="28.54296875" customWidth="1"/>
    <col min="13575" max="13575" width="12.7265625" customWidth="1"/>
    <col min="13576" max="13576" width="12.54296875" customWidth="1"/>
    <col min="13584" max="13584" width="12.1796875" customWidth="1"/>
    <col min="13585" max="13585" width="12.26953125" customWidth="1"/>
    <col min="13591" max="13591" width="13.1796875" customWidth="1"/>
    <col min="13597" max="13597" width="12.7265625" customWidth="1"/>
    <col min="13825" max="13825" width="28" customWidth="1"/>
    <col min="13826" max="13826" width="22.1796875" customWidth="1"/>
    <col min="13827" max="13827" width="33.453125" customWidth="1"/>
    <col min="13828" max="13828" width="18" customWidth="1"/>
    <col min="13829" max="13829" width="28.54296875" customWidth="1"/>
    <col min="13831" max="13831" width="12.7265625" customWidth="1"/>
    <col min="13832" max="13832" width="12.54296875" customWidth="1"/>
    <col min="13840" max="13840" width="12.1796875" customWidth="1"/>
    <col min="13841" max="13841" width="12.26953125" customWidth="1"/>
    <col min="13847" max="13847" width="13.1796875" customWidth="1"/>
    <col min="13853" max="13853" width="12.7265625" customWidth="1"/>
    <col min="14081" max="14081" width="28" customWidth="1"/>
    <col min="14082" max="14082" width="22.1796875" customWidth="1"/>
    <col min="14083" max="14083" width="33.453125" customWidth="1"/>
    <col min="14084" max="14084" width="18" customWidth="1"/>
    <col min="14085" max="14085" width="28.54296875" customWidth="1"/>
    <col min="14087" max="14087" width="12.7265625" customWidth="1"/>
    <col min="14088" max="14088" width="12.54296875" customWidth="1"/>
    <col min="14096" max="14096" width="12.1796875" customWidth="1"/>
    <col min="14097" max="14097" width="12.26953125" customWidth="1"/>
    <col min="14103" max="14103" width="13.1796875" customWidth="1"/>
    <col min="14109" max="14109" width="12.7265625" customWidth="1"/>
    <col min="14337" max="14337" width="28" customWidth="1"/>
    <col min="14338" max="14338" width="22.1796875" customWidth="1"/>
    <col min="14339" max="14339" width="33.453125" customWidth="1"/>
    <col min="14340" max="14340" width="18" customWidth="1"/>
    <col min="14341" max="14341" width="28.54296875" customWidth="1"/>
    <col min="14343" max="14343" width="12.7265625" customWidth="1"/>
    <col min="14344" max="14344" width="12.54296875" customWidth="1"/>
    <col min="14352" max="14352" width="12.1796875" customWidth="1"/>
    <col min="14353" max="14353" width="12.26953125" customWidth="1"/>
    <col min="14359" max="14359" width="13.1796875" customWidth="1"/>
    <col min="14365" max="14365" width="12.7265625" customWidth="1"/>
    <col min="14593" max="14593" width="28" customWidth="1"/>
    <col min="14594" max="14594" width="22.1796875" customWidth="1"/>
    <col min="14595" max="14595" width="33.453125" customWidth="1"/>
    <col min="14596" max="14596" width="18" customWidth="1"/>
    <col min="14597" max="14597" width="28.54296875" customWidth="1"/>
    <col min="14599" max="14599" width="12.7265625" customWidth="1"/>
    <col min="14600" max="14600" width="12.54296875" customWidth="1"/>
    <col min="14608" max="14608" width="12.1796875" customWidth="1"/>
    <col min="14609" max="14609" width="12.26953125" customWidth="1"/>
    <col min="14615" max="14615" width="13.1796875" customWidth="1"/>
    <col min="14621" max="14621" width="12.7265625" customWidth="1"/>
    <col min="14849" max="14849" width="28" customWidth="1"/>
    <col min="14850" max="14850" width="22.1796875" customWidth="1"/>
    <col min="14851" max="14851" width="33.453125" customWidth="1"/>
    <col min="14852" max="14852" width="18" customWidth="1"/>
    <col min="14853" max="14853" width="28.54296875" customWidth="1"/>
    <col min="14855" max="14855" width="12.7265625" customWidth="1"/>
    <col min="14856" max="14856" width="12.54296875" customWidth="1"/>
    <col min="14864" max="14864" width="12.1796875" customWidth="1"/>
    <col min="14865" max="14865" width="12.26953125" customWidth="1"/>
    <col min="14871" max="14871" width="13.1796875" customWidth="1"/>
    <col min="14877" max="14877" width="12.7265625" customWidth="1"/>
    <col min="15105" max="15105" width="28" customWidth="1"/>
    <col min="15106" max="15106" width="22.1796875" customWidth="1"/>
    <col min="15107" max="15107" width="33.453125" customWidth="1"/>
    <col min="15108" max="15108" width="18" customWidth="1"/>
    <col min="15109" max="15109" width="28.54296875" customWidth="1"/>
    <col min="15111" max="15111" width="12.7265625" customWidth="1"/>
    <col min="15112" max="15112" width="12.54296875" customWidth="1"/>
    <col min="15120" max="15120" width="12.1796875" customWidth="1"/>
    <col min="15121" max="15121" width="12.26953125" customWidth="1"/>
    <col min="15127" max="15127" width="13.1796875" customWidth="1"/>
    <col min="15133" max="15133" width="12.7265625" customWidth="1"/>
    <col min="15361" max="15361" width="28" customWidth="1"/>
    <col min="15362" max="15362" width="22.1796875" customWidth="1"/>
    <col min="15363" max="15363" width="33.453125" customWidth="1"/>
    <col min="15364" max="15364" width="18" customWidth="1"/>
    <col min="15365" max="15365" width="28.54296875" customWidth="1"/>
    <col min="15367" max="15367" width="12.7265625" customWidth="1"/>
    <col min="15368" max="15368" width="12.54296875" customWidth="1"/>
    <col min="15376" max="15376" width="12.1796875" customWidth="1"/>
    <col min="15377" max="15377" width="12.26953125" customWidth="1"/>
    <col min="15383" max="15383" width="13.1796875" customWidth="1"/>
    <col min="15389" max="15389" width="12.7265625" customWidth="1"/>
    <col min="15617" max="15617" width="28" customWidth="1"/>
    <col min="15618" max="15618" width="22.1796875" customWidth="1"/>
    <col min="15619" max="15619" width="33.453125" customWidth="1"/>
    <col min="15620" max="15620" width="18" customWidth="1"/>
    <col min="15621" max="15621" width="28.54296875" customWidth="1"/>
    <col min="15623" max="15623" width="12.7265625" customWidth="1"/>
    <col min="15624" max="15624" width="12.54296875" customWidth="1"/>
    <col min="15632" max="15632" width="12.1796875" customWidth="1"/>
    <col min="15633" max="15633" width="12.26953125" customWidth="1"/>
    <col min="15639" max="15639" width="13.1796875" customWidth="1"/>
    <col min="15645" max="15645" width="12.7265625" customWidth="1"/>
    <col min="15873" max="15873" width="28" customWidth="1"/>
    <col min="15874" max="15874" width="22.1796875" customWidth="1"/>
    <col min="15875" max="15875" width="33.453125" customWidth="1"/>
    <col min="15876" max="15876" width="18" customWidth="1"/>
    <col min="15877" max="15877" width="28.54296875" customWidth="1"/>
    <col min="15879" max="15879" width="12.7265625" customWidth="1"/>
    <col min="15880" max="15880" width="12.54296875" customWidth="1"/>
    <col min="15888" max="15888" width="12.1796875" customWidth="1"/>
    <col min="15889" max="15889" width="12.26953125" customWidth="1"/>
    <col min="15895" max="15895" width="13.1796875" customWidth="1"/>
    <col min="15901" max="15901" width="12.7265625" customWidth="1"/>
    <col min="16129" max="16129" width="28" customWidth="1"/>
    <col min="16130" max="16130" width="22.1796875" customWidth="1"/>
    <col min="16131" max="16131" width="33.453125" customWidth="1"/>
    <col min="16132" max="16132" width="18" customWidth="1"/>
    <col min="16133" max="16133" width="28.54296875" customWidth="1"/>
    <col min="16135" max="16135" width="12.7265625" customWidth="1"/>
    <col min="16136" max="16136" width="12.54296875" customWidth="1"/>
    <col min="16144" max="16144" width="12.1796875" customWidth="1"/>
    <col min="16145" max="16145" width="12.26953125" customWidth="1"/>
    <col min="16151" max="16151" width="13.1796875" customWidth="1"/>
    <col min="16157" max="16157" width="12.7265625" customWidth="1"/>
  </cols>
  <sheetData>
    <row r="1" spans="1:5" x14ac:dyDescent="0.35">
      <c r="B1" s="283" t="s">
        <v>386</v>
      </c>
      <c r="C1" s="283"/>
      <c r="E1"/>
    </row>
    <row r="2" spans="1:5" x14ac:dyDescent="0.35">
      <c r="A2" s="94" t="s">
        <v>315</v>
      </c>
      <c r="B2" s="94" t="s">
        <v>316</v>
      </c>
      <c r="C2" s="94" t="s">
        <v>317</v>
      </c>
      <c r="E2"/>
    </row>
    <row r="3" spans="1:5" x14ac:dyDescent="0.35">
      <c r="A3" s="97" t="s">
        <v>455</v>
      </c>
      <c r="B3" s="52"/>
      <c r="C3" s="52" t="s">
        <v>340</v>
      </c>
      <c r="E3"/>
    </row>
    <row r="4" spans="1:5" x14ac:dyDescent="0.35">
      <c r="A4" s="97" t="s">
        <v>456</v>
      </c>
      <c r="B4" s="99"/>
      <c r="C4" s="52" t="s">
        <v>340</v>
      </c>
      <c r="E4"/>
    </row>
    <row r="5" spans="1:5" x14ac:dyDescent="0.35">
      <c r="A5" s="97" t="s">
        <v>457</v>
      </c>
      <c r="B5" s="99"/>
      <c r="C5" s="52" t="s">
        <v>343</v>
      </c>
      <c r="E5"/>
    </row>
    <row r="6" spans="1:5" x14ac:dyDescent="0.35">
      <c r="A6" s="97" t="s">
        <v>458</v>
      </c>
      <c r="B6" s="52"/>
      <c r="C6" s="52" t="s">
        <v>344</v>
      </c>
      <c r="E6"/>
    </row>
    <row r="7" spans="1:5" x14ac:dyDescent="0.35">
      <c r="A7" s="97" t="s">
        <v>459</v>
      </c>
      <c r="B7" s="99"/>
      <c r="C7" s="52" t="s">
        <v>344</v>
      </c>
      <c r="E7"/>
    </row>
    <row r="8" spans="1:5" x14ac:dyDescent="0.35">
      <c r="A8" s="97" t="s">
        <v>460</v>
      </c>
      <c r="B8" s="99"/>
      <c r="C8" s="52" t="s">
        <v>345</v>
      </c>
      <c r="E8"/>
    </row>
    <row r="9" spans="1:5" x14ac:dyDescent="0.35">
      <c r="A9" s="97" t="s">
        <v>460</v>
      </c>
      <c r="B9" s="99"/>
      <c r="C9" s="52" t="s">
        <v>345</v>
      </c>
      <c r="E9"/>
    </row>
    <row r="10" spans="1:5" x14ac:dyDescent="0.35">
      <c r="A10" s="97" t="s">
        <v>461</v>
      </c>
      <c r="B10" s="52"/>
      <c r="C10" s="52" t="s">
        <v>345</v>
      </c>
      <c r="E10"/>
    </row>
    <row r="11" spans="1:5" x14ac:dyDescent="0.35">
      <c r="A11" s="97" t="s">
        <v>462</v>
      </c>
      <c r="B11" s="99"/>
      <c r="C11" s="52" t="s">
        <v>346</v>
      </c>
      <c r="E11"/>
    </row>
    <row r="12" spans="1:5" x14ac:dyDescent="0.35">
      <c r="A12" s="97" t="s">
        <v>462</v>
      </c>
      <c r="B12" s="99"/>
      <c r="C12" s="52" t="s">
        <v>347</v>
      </c>
      <c r="E12"/>
    </row>
    <row r="13" spans="1:5" x14ac:dyDescent="0.35">
      <c r="A13" s="100" t="s">
        <v>463</v>
      </c>
      <c r="B13" s="52"/>
      <c r="C13" s="52" t="s">
        <v>348</v>
      </c>
      <c r="E13"/>
    </row>
    <row r="14" spans="1:5" x14ac:dyDescent="0.35">
      <c r="A14" s="100" t="s">
        <v>464</v>
      </c>
      <c r="B14" s="52"/>
      <c r="C14" s="52" t="s">
        <v>348</v>
      </c>
      <c r="E14"/>
    </row>
    <row r="15" spans="1:5" x14ac:dyDescent="0.35">
      <c r="A15" s="100" t="s">
        <v>465</v>
      </c>
      <c r="B15" s="52"/>
      <c r="C15" s="52" t="s">
        <v>349</v>
      </c>
      <c r="E15"/>
    </row>
    <row r="16" spans="1:5" x14ac:dyDescent="0.35">
      <c r="A16" s="100" t="s">
        <v>466</v>
      </c>
      <c r="B16" s="99"/>
      <c r="C16" s="52" t="s">
        <v>350</v>
      </c>
      <c r="E16"/>
    </row>
    <row r="17" spans="1:25" x14ac:dyDescent="0.35">
      <c r="A17" s="100" t="s">
        <v>464</v>
      </c>
      <c r="B17" s="99"/>
      <c r="C17" s="52" t="s">
        <v>348</v>
      </c>
      <c r="E17"/>
    </row>
    <row r="18" spans="1:25" x14ac:dyDescent="0.35">
      <c r="A18" s="100" t="s">
        <v>463</v>
      </c>
      <c r="B18" s="52"/>
      <c r="C18" s="52" t="s">
        <v>348</v>
      </c>
      <c r="E18"/>
    </row>
    <row r="20" spans="1:25" x14ac:dyDescent="0.35">
      <c r="A20" s="103" t="s">
        <v>315</v>
      </c>
      <c r="B20" s="103" t="s">
        <v>351</v>
      </c>
      <c r="C20" s="103" t="s">
        <v>352</v>
      </c>
      <c r="D20"/>
      <c r="E20"/>
    </row>
    <row r="21" spans="1:25" x14ac:dyDescent="0.35">
      <c r="A21" s="52" t="s">
        <v>353</v>
      </c>
      <c r="B21" s="52" t="s">
        <v>354</v>
      </c>
      <c r="C21" s="52"/>
      <c r="D21"/>
      <c r="E21"/>
    </row>
    <row r="22" spans="1:25" x14ac:dyDescent="0.35">
      <c r="A22" s="52" t="s">
        <v>355</v>
      </c>
      <c r="B22" s="52" t="s">
        <v>354</v>
      </c>
      <c r="C22" s="52"/>
      <c r="D22"/>
      <c r="E22"/>
    </row>
    <row r="23" spans="1:25" x14ac:dyDescent="0.35">
      <c r="A23" s="52" t="s">
        <v>356</v>
      </c>
      <c r="B23" s="52" t="s">
        <v>354</v>
      </c>
      <c r="C23" s="52"/>
      <c r="D23"/>
      <c r="E23"/>
    </row>
    <row r="24" spans="1:25" x14ac:dyDescent="0.35">
      <c r="A24" s="52" t="s">
        <v>357</v>
      </c>
      <c r="B24" s="52" t="s">
        <v>354</v>
      </c>
      <c r="C24" s="52"/>
      <c r="D24"/>
      <c r="E24"/>
    </row>
    <row r="25" spans="1:25" x14ac:dyDescent="0.35">
      <c r="A25" s="52" t="s">
        <v>358</v>
      </c>
      <c r="B25" s="52" t="s">
        <v>354</v>
      </c>
      <c r="C25" s="52"/>
      <c r="D25"/>
      <c r="E25"/>
    </row>
    <row r="26" spans="1:25" x14ac:dyDescent="0.35">
      <c r="A26" s="52" t="s">
        <v>359</v>
      </c>
      <c r="B26" s="52" t="s">
        <v>354</v>
      </c>
      <c r="C26" s="52"/>
      <c r="D26"/>
      <c r="E26"/>
      <c r="Y26" s="3"/>
    </row>
    <row r="27" spans="1:25" x14ac:dyDescent="0.35">
      <c r="A27" s="52" t="s">
        <v>360</v>
      </c>
      <c r="B27" s="52" t="s">
        <v>354</v>
      </c>
      <c r="C27" s="52"/>
      <c r="D27"/>
      <c r="E27"/>
    </row>
    <row r="28" spans="1:25" x14ac:dyDescent="0.35">
      <c r="A28" s="52" t="s">
        <v>361</v>
      </c>
      <c r="B28" s="52" t="s">
        <v>354</v>
      </c>
      <c r="C28" s="52"/>
      <c r="D28"/>
      <c r="E28"/>
    </row>
    <row r="29" spans="1:25" x14ac:dyDescent="0.35">
      <c r="A29" s="52" t="s">
        <v>362</v>
      </c>
      <c r="B29" s="52" t="s">
        <v>354</v>
      </c>
      <c r="C29" s="52" t="s">
        <v>363</v>
      </c>
      <c r="D29"/>
      <c r="E29"/>
    </row>
    <row r="30" spans="1:25" x14ac:dyDescent="0.35">
      <c r="A30" s="52" t="s">
        <v>364</v>
      </c>
      <c r="B30" s="52" t="s">
        <v>354</v>
      </c>
      <c r="C30" s="52"/>
    </row>
    <row r="31" spans="1:25" x14ac:dyDescent="0.35">
      <c r="A31" s="52" t="s">
        <v>365</v>
      </c>
      <c r="B31" s="52" t="s">
        <v>354</v>
      </c>
      <c r="C31" s="52"/>
    </row>
    <row r="32" spans="1:25" x14ac:dyDescent="0.35">
      <c r="A32" s="52" t="s">
        <v>366</v>
      </c>
      <c r="B32" s="52" t="s">
        <v>354</v>
      </c>
      <c r="C32" s="52"/>
    </row>
    <row r="33" spans="1:3" x14ac:dyDescent="0.35">
      <c r="A33" s="52" t="s">
        <v>367</v>
      </c>
      <c r="B33" s="52" t="s">
        <v>354</v>
      </c>
      <c r="C33" s="52"/>
    </row>
    <row r="34" spans="1:3" x14ac:dyDescent="0.35">
      <c r="A34" s="52" t="s">
        <v>368</v>
      </c>
      <c r="B34" s="52" t="s">
        <v>354</v>
      </c>
      <c r="C34" s="52" t="s">
        <v>369</v>
      </c>
    </row>
    <row r="35" spans="1:3" x14ac:dyDescent="0.35">
      <c r="A35" s="52" t="s">
        <v>370</v>
      </c>
      <c r="B35" s="52" t="s">
        <v>354</v>
      </c>
      <c r="C35" s="52"/>
    </row>
    <row r="36" spans="1:3" x14ac:dyDescent="0.35">
      <c r="A36" s="52" t="s">
        <v>371</v>
      </c>
      <c r="B36" s="52" t="s">
        <v>354</v>
      </c>
      <c r="C36" s="52"/>
    </row>
    <row r="37" spans="1:3" x14ac:dyDescent="0.35">
      <c r="A37" s="52" t="s">
        <v>372</v>
      </c>
      <c r="B37" s="52" t="s">
        <v>354</v>
      </c>
      <c r="C37" s="52"/>
    </row>
    <row r="38" spans="1:3" x14ac:dyDescent="0.35">
      <c r="A38" s="52" t="s">
        <v>373</v>
      </c>
      <c r="B38" s="52" t="s">
        <v>354</v>
      </c>
      <c r="C38" s="52"/>
    </row>
    <row r="39" spans="1:3" x14ac:dyDescent="0.35">
      <c r="A39" s="52" t="s">
        <v>374</v>
      </c>
      <c r="B39" s="52" t="s">
        <v>354</v>
      </c>
      <c r="C39" s="52"/>
    </row>
    <row r="40" spans="1:3" x14ac:dyDescent="0.35">
      <c r="A40" s="52" t="s">
        <v>375</v>
      </c>
      <c r="B40" s="52" t="s">
        <v>354</v>
      </c>
      <c r="C40" s="52"/>
    </row>
    <row r="41" spans="1:3" x14ac:dyDescent="0.35">
      <c r="A41" s="52" t="s">
        <v>376</v>
      </c>
      <c r="B41" s="52" t="s">
        <v>354</v>
      </c>
      <c r="C41" s="52"/>
    </row>
    <row r="42" spans="1:3" x14ac:dyDescent="0.35">
      <c r="A42" s="52" t="s">
        <v>377</v>
      </c>
      <c r="B42" s="52" t="s">
        <v>354</v>
      </c>
      <c r="C42" s="52"/>
    </row>
    <row r="43" spans="1:3" x14ac:dyDescent="0.35">
      <c r="A43" s="52" t="s">
        <v>378</v>
      </c>
      <c r="B43" s="52" t="s">
        <v>354</v>
      </c>
      <c r="C43" s="52"/>
    </row>
    <row r="44" spans="1:3" x14ac:dyDescent="0.35">
      <c r="A44" s="52" t="s">
        <v>379</v>
      </c>
      <c r="B44" s="52" t="s">
        <v>354</v>
      </c>
      <c r="C44" s="52"/>
    </row>
    <row r="45" spans="1:3" x14ac:dyDescent="0.35">
      <c r="A45" s="52" t="s">
        <v>380</v>
      </c>
      <c r="B45" s="52"/>
      <c r="C45" s="52"/>
    </row>
    <row r="46" spans="1:3" x14ac:dyDescent="0.35">
      <c r="A46" s="52" t="s">
        <v>381</v>
      </c>
      <c r="B46" s="52"/>
      <c r="C46" s="52"/>
    </row>
    <row r="47" spans="1:3" x14ac:dyDescent="0.35">
      <c r="A47" t="s">
        <v>382</v>
      </c>
    </row>
    <row r="49" spans="1:1" x14ac:dyDescent="0.35">
      <c r="A49" s="104" t="s">
        <v>383</v>
      </c>
    </row>
    <row r="51" spans="1:1" x14ac:dyDescent="0.35">
      <c r="A51" s="52" t="s">
        <v>384</v>
      </c>
    </row>
    <row r="52" spans="1:1" x14ac:dyDescent="0.35">
      <c r="A52" s="52" t="s">
        <v>385</v>
      </c>
    </row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Width="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85"/>
  <sheetViews>
    <sheetView tabSelected="1" zoomScale="85" zoomScaleNormal="85" workbookViewId="0">
      <selection activeCell="C183" sqref="C183"/>
    </sheetView>
  </sheetViews>
  <sheetFormatPr baseColWidth="10" defaultRowHeight="14.5" x14ac:dyDescent="0.35"/>
  <cols>
    <col min="1" max="1" width="5.26953125" customWidth="1"/>
    <col min="2" max="2" width="6.26953125" customWidth="1"/>
    <col min="3" max="3" width="46.453125" customWidth="1"/>
    <col min="4" max="4" width="23" customWidth="1"/>
    <col min="5" max="5" width="5.54296875" bestFit="1" customWidth="1"/>
  </cols>
  <sheetData>
    <row r="1" spans="1:5" x14ac:dyDescent="0.35">
      <c r="A1" s="311" t="s">
        <v>387</v>
      </c>
      <c r="B1" s="311"/>
      <c r="C1" s="311"/>
      <c r="D1" s="311"/>
      <c r="E1" s="311"/>
    </row>
    <row r="2" spans="1:5" ht="18.5" x14ac:dyDescent="0.35">
      <c r="A2" s="308" t="s">
        <v>300</v>
      </c>
      <c r="B2" s="309"/>
      <c r="C2" s="309"/>
      <c r="D2" s="309"/>
      <c r="E2" s="310"/>
    </row>
    <row r="3" spans="1:5" ht="15.5" x14ac:dyDescent="0.35">
      <c r="A3" s="198" t="s">
        <v>46</v>
      </c>
      <c r="B3" s="198"/>
      <c r="C3" s="305" t="s">
        <v>266</v>
      </c>
      <c r="D3" s="305"/>
      <c r="E3" s="66">
        <f>D22</f>
        <v>1460</v>
      </c>
    </row>
    <row r="4" spans="1:5" ht="15.5" x14ac:dyDescent="0.35">
      <c r="A4" s="198" t="s">
        <v>47</v>
      </c>
      <c r="B4" s="198"/>
      <c r="C4" s="297" t="s">
        <v>32</v>
      </c>
      <c r="D4" s="297"/>
      <c r="E4" s="67">
        <v>5</v>
      </c>
    </row>
    <row r="5" spans="1:5" ht="15.5" x14ac:dyDescent="0.35">
      <c r="A5" s="198" t="s">
        <v>54</v>
      </c>
      <c r="B5" s="198"/>
      <c r="C5" s="297" t="s">
        <v>33</v>
      </c>
      <c r="D5" s="297"/>
      <c r="E5" s="67">
        <v>0.12</v>
      </c>
    </row>
    <row r="6" spans="1:5" ht="15.5" x14ac:dyDescent="0.35">
      <c r="A6" s="198" t="s">
        <v>59</v>
      </c>
      <c r="B6" s="198"/>
      <c r="C6" s="297" t="s">
        <v>34</v>
      </c>
      <c r="D6" s="297"/>
      <c r="E6" s="67">
        <v>0.22</v>
      </c>
    </row>
    <row r="7" spans="1:5" ht="15.5" x14ac:dyDescent="0.35">
      <c r="A7" s="198" t="s">
        <v>63</v>
      </c>
      <c r="B7" s="198"/>
      <c r="C7" s="297" t="s">
        <v>35</v>
      </c>
      <c r="D7" s="297"/>
      <c r="E7" s="67">
        <v>0.6</v>
      </c>
    </row>
    <row r="8" spans="1:5" ht="15.5" x14ac:dyDescent="0.35">
      <c r="A8" s="198" t="s">
        <v>60</v>
      </c>
      <c r="B8" s="198"/>
      <c r="C8" s="68" t="s">
        <v>36</v>
      </c>
      <c r="D8" s="69"/>
      <c r="E8" s="67">
        <v>0.6</v>
      </c>
    </row>
    <row r="9" spans="1:5" ht="16" thickBot="1" x14ac:dyDescent="0.4">
      <c r="A9" s="312" t="s">
        <v>56</v>
      </c>
      <c r="B9" s="312"/>
      <c r="C9" s="298" t="s">
        <v>37</v>
      </c>
      <c r="D9" s="298"/>
      <c r="E9" s="121">
        <v>50</v>
      </c>
    </row>
    <row r="10" spans="1:5" ht="15" thickBot="1" x14ac:dyDescent="0.4">
      <c r="A10" s="122"/>
      <c r="E10" s="123"/>
    </row>
    <row r="11" spans="1:5" ht="19" thickBot="1" x14ac:dyDescent="0.5">
      <c r="A11" s="124" t="s">
        <v>48</v>
      </c>
      <c r="B11" s="82">
        <v>81</v>
      </c>
      <c r="C11" s="241" t="s">
        <v>265</v>
      </c>
      <c r="D11" s="242"/>
      <c r="E11" s="123"/>
    </row>
    <row r="12" spans="1:5" ht="19" thickBot="1" x14ac:dyDescent="0.5">
      <c r="A12" s="125"/>
      <c r="B12" s="63"/>
      <c r="D12" s="83" t="s">
        <v>67</v>
      </c>
      <c r="E12" s="123"/>
    </row>
    <row r="13" spans="1:5" ht="15.5" x14ac:dyDescent="0.35">
      <c r="A13" s="122"/>
      <c r="C13" s="8" t="s">
        <v>66</v>
      </c>
      <c r="D13" s="170" t="s">
        <v>68</v>
      </c>
      <c r="E13" s="123"/>
    </row>
    <row r="14" spans="1:5" ht="15" thickBot="1" x14ac:dyDescent="0.4">
      <c r="A14" s="122"/>
      <c r="C14" s="9"/>
      <c r="D14" s="171"/>
      <c r="E14" s="123"/>
    </row>
    <row r="15" spans="1:5" x14ac:dyDescent="0.35">
      <c r="A15" s="122"/>
      <c r="C15" s="85" t="s">
        <v>419</v>
      </c>
      <c r="D15" s="13">
        <v>80000</v>
      </c>
      <c r="E15" s="123"/>
    </row>
    <row r="16" spans="1:5" ht="15.5" x14ac:dyDescent="0.35">
      <c r="A16" s="70" t="s">
        <v>41</v>
      </c>
      <c r="B16" s="106">
        <f>D15/(E3*E4)</f>
        <v>10.95890410958904</v>
      </c>
      <c r="C16" s="85" t="s">
        <v>57</v>
      </c>
      <c r="D16" s="13">
        <v>2000</v>
      </c>
      <c r="E16" s="123"/>
    </row>
    <row r="17" spans="1:5" ht="16.5" x14ac:dyDescent="0.35">
      <c r="A17" s="122"/>
      <c r="C17" s="85" t="s">
        <v>420</v>
      </c>
      <c r="D17" s="14">
        <v>42</v>
      </c>
      <c r="E17" s="123"/>
    </row>
    <row r="18" spans="1:5" x14ac:dyDescent="0.35">
      <c r="A18" s="122"/>
      <c r="C18" s="14" t="s">
        <v>39</v>
      </c>
      <c r="D18" s="14">
        <v>7</v>
      </c>
      <c r="E18" s="123"/>
    </row>
    <row r="19" spans="1:5" x14ac:dyDescent="0.35">
      <c r="A19" s="122"/>
      <c r="C19" s="14" t="s">
        <v>40</v>
      </c>
      <c r="D19" s="14">
        <v>6</v>
      </c>
      <c r="E19" s="123"/>
    </row>
    <row r="20" spans="1:5" x14ac:dyDescent="0.35">
      <c r="A20" s="122"/>
      <c r="C20" s="85" t="s">
        <v>421</v>
      </c>
      <c r="D20" s="15">
        <v>15</v>
      </c>
      <c r="E20" s="123"/>
    </row>
    <row r="21" spans="1:5" ht="15" thickBot="1" x14ac:dyDescent="0.4">
      <c r="A21" s="122"/>
      <c r="C21" s="87" t="s">
        <v>274</v>
      </c>
      <c r="D21" s="16">
        <v>39</v>
      </c>
      <c r="E21" s="123"/>
    </row>
    <row r="22" spans="1:5" x14ac:dyDescent="0.35">
      <c r="A22" s="126"/>
      <c r="B22" s="127"/>
      <c r="C22" s="128" t="s">
        <v>65</v>
      </c>
      <c r="D22" s="129">
        <v>1460</v>
      </c>
      <c r="E22" s="130"/>
    </row>
    <row r="24" spans="1:5" ht="18.5" x14ac:dyDescent="0.35">
      <c r="A24" s="308" t="s">
        <v>301</v>
      </c>
      <c r="B24" s="309"/>
      <c r="C24" s="309"/>
      <c r="D24" s="309"/>
      <c r="E24" s="310"/>
    </row>
    <row r="25" spans="1:5" ht="15.5" x14ac:dyDescent="0.35">
      <c r="A25" s="244" t="s">
        <v>46</v>
      </c>
      <c r="B25" s="244"/>
      <c r="C25" s="305" t="s">
        <v>85</v>
      </c>
      <c r="D25" s="305"/>
      <c r="E25" s="66">
        <f>D44</f>
        <v>1580</v>
      </c>
    </row>
    <row r="26" spans="1:5" ht="15.5" x14ac:dyDescent="0.35">
      <c r="A26" s="244" t="s">
        <v>47</v>
      </c>
      <c r="B26" s="244"/>
      <c r="C26" s="297" t="s">
        <v>32</v>
      </c>
      <c r="D26" s="297"/>
      <c r="E26" s="67">
        <v>5</v>
      </c>
    </row>
    <row r="27" spans="1:5" ht="15.5" x14ac:dyDescent="0.35">
      <c r="A27" s="244" t="s">
        <v>54</v>
      </c>
      <c r="B27" s="244"/>
      <c r="C27" s="239" t="s">
        <v>33</v>
      </c>
      <c r="D27" s="240"/>
      <c r="E27" s="67">
        <v>0.12</v>
      </c>
    </row>
    <row r="28" spans="1:5" ht="15.5" x14ac:dyDescent="0.35">
      <c r="A28" s="244" t="s">
        <v>59</v>
      </c>
      <c r="B28" s="244"/>
      <c r="C28" s="239" t="s">
        <v>34</v>
      </c>
      <c r="D28" s="240"/>
      <c r="E28" s="67">
        <v>0.22</v>
      </c>
    </row>
    <row r="29" spans="1:5" ht="15.5" x14ac:dyDescent="0.35">
      <c r="A29" s="244" t="s">
        <v>63</v>
      </c>
      <c r="B29" s="244"/>
      <c r="C29" s="107" t="s">
        <v>35</v>
      </c>
      <c r="D29" s="80"/>
      <c r="E29" s="67">
        <v>0.6</v>
      </c>
    </row>
    <row r="30" spans="1:5" ht="15.5" x14ac:dyDescent="0.35">
      <c r="A30" s="244" t="s">
        <v>60</v>
      </c>
      <c r="B30" s="244"/>
      <c r="C30" s="239" t="s">
        <v>36</v>
      </c>
      <c r="D30" s="240"/>
      <c r="E30" s="67">
        <v>0.6</v>
      </c>
    </row>
    <row r="31" spans="1:5" ht="16" thickBot="1" x14ac:dyDescent="0.4">
      <c r="A31" s="246" t="s">
        <v>56</v>
      </c>
      <c r="B31" s="246"/>
      <c r="C31" s="247" t="s">
        <v>37</v>
      </c>
      <c r="D31" s="248"/>
      <c r="E31" s="121">
        <v>50</v>
      </c>
    </row>
    <row r="32" spans="1:5" ht="15" thickBot="1" x14ac:dyDescent="0.4">
      <c r="A32" s="122"/>
      <c r="E32" s="123"/>
    </row>
    <row r="33" spans="1:5" ht="19" thickBot="1" x14ac:dyDescent="0.5">
      <c r="A33" s="131" t="s">
        <v>48</v>
      </c>
      <c r="B33" s="82">
        <v>48</v>
      </c>
      <c r="C33" s="241" t="s">
        <v>265</v>
      </c>
      <c r="D33" s="242"/>
      <c r="E33" s="123"/>
    </row>
    <row r="34" spans="1:5" ht="19" thickBot="1" x14ac:dyDescent="0.5">
      <c r="A34" s="132"/>
      <c r="B34" s="63"/>
      <c r="D34" s="83" t="s">
        <v>67</v>
      </c>
      <c r="E34" s="123"/>
    </row>
    <row r="35" spans="1:5" ht="15.5" x14ac:dyDescent="0.35">
      <c r="A35" s="122"/>
      <c r="C35" s="8" t="s">
        <v>66</v>
      </c>
      <c r="D35" s="306" t="s">
        <v>49</v>
      </c>
      <c r="E35" s="123"/>
    </row>
    <row r="36" spans="1:5" ht="15" thickBot="1" x14ac:dyDescent="0.4">
      <c r="A36" s="122"/>
      <c r="C36" s="9"/>
      <c r="D36" s="307"/>
      <c r="E36" s="123"/>
    </row>
    <row r="37" spans="1:5" x14ac:dyDescent="0.35">
      <c r="A37" s="122"/>
      <c r="C37" s="85" t="s">
        <v>55</v>
      </c>
      <c r="D37" s="13">
        <v>10000</v>
      </c>
      <c r="E37" s="123"/>
    </row>
    <row r="38" spans="1:5" ht="15.5" x14ac:dyDescent="0.35">
      <c r="A38" s="70" t="s">
        <v>41</v>
      </c>
      <c r="B38" s="106">
        <f>D37/(E25*E26)</f>
        <v>1.2658227848101267</v>
      </c>
      <c r="C38" s="85" t="s">
        <v>57</v>
      </c>
      <c r="D38" s="13">
        <v>1000</v>
      </c>
      <c r="E38" s="123"/>
    </row>
    <row r="39" spans="1:5" ht="16.5" x14ac:dyDescent="0.35">
      <c r="A39" s="122"/>
      <c r="C39" s="85" t="s">
        <v>58</v>
      </c>
      <c r="D39" s="14">
        <v>12</v>
      </c>
      <c r="E39" s="123"/>
    </row>
    <row r="40" spans="1:5" x14ac:dyDescent="0.35">
      <c r="A40" s="122"/>
      <c r="C40" s="14" t="s">
        <v>39</v>
      </c>
      <c r="D40" s="14">
        <v>4</v>
      </c>
      <c r="E40" s="123"/>
    </row>
    <row r="41" spans="1:5" x14ac:dyDescent="0.35">
      <c r="A41" s="122"/>
      <c r="C41" s="14" t="s">
        <v>40</v>
      </c>
      <c r="D41" s="14">
        <v>3</v>
      </c>
      <c r="E41" s="123"/>
    </row>
    <row r="42" spans="1:5" x14ac:dyDescent="0.35">
      <c r="A42" s="122"/>
      <c r="C42" s="85" t="s">
        <v>61</v>
      </c>
      <c r="D42" s="15">
        <v>15</v>
      </c>
      <c r="E42" s="123"/>
    </row>
    <row r="43" spans="1:5" ht="15" thickBot="1" x14ac:dyDescent="0.4">
      <c r="A43" s="122"/>
      <c r="C43" s="87" t="s">
        <v>273</v>
      </c>
      <c r="D43" s="16">
        <v>27</v>
      </c>
      <c r="E43" s="123"/>
    </row>
    <row r="44" spans="1:5" x14ac:dyDescent="0.35">
      <c r="A44" s="126"/>
      <c r="B44" s="127"/>
      <c r="C44" s="128" t="s">
        <v>65</v>
      </c>
      <c r="D44" s="129">
        <v>1580</v>
      </c>
      <c r="E44" s="130"/>
    </row>
    <row r="49" spans="1:5" ht="18.5" x14ac:dyDescent="0.35">
      <c r="A49" s="308" t="s">
        <v>302</v>
      </c>
      <c r="B49" s="309"/>
      <c r="C49" s="309"/>
      <c r="D49" s="309"/>
      <c r="E49" s="310"/>
    </row>
    <row r="50" spans="1:5" ht="15.5" x14ac:dyDescent="0.35">
      <c r="A50" s="244" t="s">
        <v>46</v>
      </c>
      <c r="B50" s="244"/>
      <c r="C50" s="305" t="s">
        <v>85</v>
      </c>
      <c r="D50" s="305"/>
      <c r="E50" s="66">
        <f>D69</f>
        <v>1400</v>
      </c>
    </row>
    <row r="51" spans="1:5" ht="15.5" x14ac:dyDescent="0.35">
      <c r="A51" s="244" t="s">
        <v>47</v>
      </c>
      <c r="B51" s="244"/>
      <c r="C51" s="297" t="s">
        <v>32</v>
      </c>
      <c r="D51" s="297"/>
      <c r="E51" s="67">
        <v>5</v>
      </c>
    </row>
    <row r="52" spans="1:5" ht="15.5" x14ac:dyDescent="0.35">
      <c r="A52" s="244" t="s">
        <v>54</v>
      </c>
      <c r="B52" s="244"/>
      <c r="C52" s="297" t="s">
        <v>33</v>
      </c>
      <c r="D52" s="297"/>
      <c r="E52" s="67">
        <v>0.12</v>
      </c>
    </row>
    <row r="53" spans="1:5" ht="15.5" x14ac:dyDescent="0.35">
      <c r="A53" s="244" t="s">
        <v>59</v>
      </c>
      <c r="B53" s="244"/>
      <c r="C53" s="297" t="s">
        <v>34</v>
      </c>
      <c r="D53" s="297"/>
      <c r="E53" s="67">
        <v>0.22</v>
      </c>
    </row>
    <row r="54" spans="1:5" ht="15.5" x14ac:dyDescent="0.35">
      <c r="A54" s="244" t="s">
        <v>63</v>
      </c>
      <c r="B54" s="244"/>
      <c r="C54" s="107" t="s">
        <v>35</v>
      </c>
      <c r="D54" s="107"/>
      <c r="E54" s="67">
        <v>0.6</v>
      </c>
    </row>
    <row r="55" spans="1:5" ht="15.5" x14ac:dyDescent="0.35">
      <c r="A55" s="244" t="s">
        <v>60</v>
      </c>
      <c r="B55" s="244"/>
      <c r="C55" s="297" t="s">
        <v>36</v>
      </c>
      <c r="D55" s="297"/>
      <c r="E55" s="67">
        <v>0.6</v>
      </c>
    </row>
    <row r="56" spans="1:5" ht="16" thickBot="1" x14ac:dyDescent="0.4">
      <c r="A56" s="246" t="s">
        <v>56</v>
      </c>
      <c r="B56" s="246"/>
      <c r="C56" s="298" t="s">
        <v>37</v>
      </c>
      <c r="D56" s="298"/>
      <c r="E56" s="121">
        <v>50</v>
      </c>
    </row>
    <row r="57" spans="1:5" ht="15" thickBot="1" x14ac:dyDescent="0.4">
      <c r="A57" s="122"/>
      <c r="E57" s="123"/>
    </row>
    <row r="58" spans="1:5" ht="19" thickBot="1" x14ac:dyDescent="0.5">
      <c r="A58" s="131" t="s">
        <v>48</v>
      </c>
      <c r="B58" s="82">
        <v>66</v>
      </c>
      <c r="C58" s="241" t="s">
        <v>265</v>
      </c>
      <c r="D58" s="242"/>
      <c r="E58" s="123"/>
    </row>
    <row r="59" spans="1:5" ht="19" thickBot="1" x14ac:dyDescent="0.5">
      <c r="A59" s="132"/>
      <c r="B59" s="63"/>
      <c r="D59" s="83" t="s">
        <v>67</v>
      </c>
      <c r="E59" s="123"/>
    </row>
    <row r="60" spans="1:5" ht="15.5" x14ac:dyDescent="0.35">
      <c r="A60" s="122"/>
      <c r="C60" s="8" t="s">
        <v>66</v>
      </c>
      <c r="D60" s="38" t="s">
        <v>53</v>
      </c>
      <c r="E60" s="123"/>
    </row>
    <row r="61" spans="1:5" ht="15" thickBot="1" x14ac:dyDescent="0.4">
      <c r="A61" s="122"/>
      <c r="C61" s="9"/>
      <c r="D61" s="39" t="s">
        <v>50</v>
      </c>
      <c r="E61" s="123"/>
    </row>
    <row r="62" spans="1:5" x14ac:dyDescent="0.35">
      <c r="A62" s="122"/>
      <c r="C62" s="85" t="s">
        <v>55</v>
      </c>
      <c r="D62" s="13">
        <v>90000</v>
      </c>
      <c r="E62" s="123"/>
    </row>
    <row r="63" spans="1:5" ht="15.5" x14ac:dyDescent="0.35">
      <c r="A63" s="70" t="s">
        <v>41</v>
      </c>
      <c r="B63" s="106">
        <f>D62/(E50*E51)</f>
        <v>12.857142857142858</v>
      </c>
      <c r="C63" s="85" t="s">
        <v>57</v>
      </c>
      <c r="D63" s="13">
        <v>800</v>
      </c>
      <c r="E63" s="123"/>
    </row>
    <row r="64" spans="1:5" ht="16.5" x14ac:dyDescent="0.35">
      <c r="A64" s="122"/>
      <c r="C64" s="85" t="s">
        <v>58</v>
      </c>
      <c r="D64" s="14">
        <v>12</v>
      </c>
      <c r="E64" s="123"/>
    </row>
    <row r="65" spans="1:5" x14ac:dyDescent="0.35">
      <c r="A65" s="122"/>
      <c r="C65" s="14" t="s">
        <v>39</v>
      </c>
      <c r="D65" s="14">
        <v>4</v>
      </c>
      <c r="E65" s="123"/>
    </row>
    <row r="66" spans="1:5" x14ac:dyDescent="0.35">
      <c r="A66" s="122"/>
      <c r="C66" s="14" t="s">
        <v>40</v>
      </c>
      <c r="D66" s="14">
        <v>3</v>
      </c>
      <c r="E66" s="123"/>
    </row>
    <row r="67" spans="1:5" x14ac:dyDescent="0.35">
      <c r="A67" s="122"/>
      <c r="C67" s="85" t="s">
        <v>61</v>
      </c>
      <c r="D67" s="15">
        <v>15</v>
      </c>
      <c r="E67" s="123"/>
    </row>
    <row r="68" spans="1:5" ht="15" thickBot="1" x14ac:dyDescent="0.4">
      <c r="A68" s="122"/>
      <c r="C68" s="87" t="s">
        <v>272</v>
      </c>
      <c r="D68" s="16">
        <v>29</v>
      </c>
      <c r="E68" s="123"/>
    </row>
    <row r="69" spans="1:5" x14ac:dyDescent="0.35">
      <c r="A69" s="126"/>
      <c r="B69" s="127"/>
      <c r="C69" s="128" t="s">
        <v>65</v>
      </c>
      <c r="D69" s="129">
        <v>1400</v>
      </c>
      <c r="E69" s="130"/>
    </row>
    <row r="71" spans="1:5" ht="18.5" x14ac:dyDescent="0.35">
      <c r="A71" s="302" t="s">
        <v>303</v>
      </c>
      <c r="B71" s="303"/>
      <c r="C71" s="303"/>
      <c r="D71" s="303"/>
      <c r="E71" s="304"/>
    </row>
    <row r="72" spans="1:5" ht="15.5" x14ac:dyDescent="0.35">
      <c r="A72" s="244" t="s">
        <v>46</v>
      </c>
      <c r="B72" s="244"/>
      <c r="C72" s="252" t="s">
        <v>85</v>
      </c>
      <c r="D72" s="253"/>
      <c r="E72" s="66">
        <f>D91</f>
        <v>1630</v>
      </c>
    </row>
    <row r="73" spans="1:5" ht="15.5" x14ac:dyDescent="0.35">
      <c r="A73" s="244" t="s">
        <v>47</v>
      </c>
      <c r="B73" s="244"/>
      <c r="C73" s="239" t="s">
        <v>32</v>
      </c>
      <c r="D73" s="240"/>
      <c r="E73" s="67">
        <v>5</v>
      </c>
    </row>
    <row r="74" spans="1:5" ht="15.5" x14ac:dyDescent="0.35">
      <c r="A74" s="244" t="s">
        <v>54</v>
      </c>
      <c r="B74" s="244"/>
      <c r="C74" s="239" t="s">
        <v>33</v>
      </c>
      <c r="D74" s="240"/>
      <c r="E74" s="67">
        <v>0.12</v>
      </c>
    </row>
    <row r="75" spans="1:5" ht="15.5" x14ac:dyDescent="0.35">
      <c r="A75" s="244" t="s">
        <v>59</v>
      </c>
      <c r="B75" s="244"/>
      <c r="C75" s="239" t="s">
        <v>34</v>
      </c>
      <c r="D75" s="240"/>
      <c r="E75" s="67">
        <v>0.22</v>
      </c>
    </row>
    <row r="76" spans="1:5" ht="15.5" x14ac:dyDescent="0.35">
      <c r="A76" s="244" t="s">
        <v>63</v>
      </c>
      <c r="B76" s="244"/>
      <c r="C76" s="239" t="s">
        <v>35</v>
      </c>
      <c r="D76" s="240"/>
      <c r="E76" s="67">
        <v>0.6</v>
      </c>
    </row>
    <row r="77" spans="1:5" ht="15.5" x14ac:dyDescent="0.35">
      <c r="A77" s="244" t="s">
        <v>60</v>
      </c>
      <c r="B77" s="244"/>
      <c r="C77" s="239" t="s">
        <v>36</v>
      </c>
      <c r="D77" s="240"/>
      <c r="E77" s="67">
        <v>0.6</v>
      </c>
    </row>
    <row r="78" spans="1:5" ht="16" thickBot="1" x14ac:dyDescent="0.4">
      <c r="A78" s="246" t="s">
        <v>56</v>
      </c>
      <c r="B78" s="246"/>
      <c r="C78" s="247" t="s">
        <v>37</v>
      </c>
      <c r="D78" s="248"/>
      <c r="E78" s="121">
        <v>50</v>
      </c>
    </row>
    <row r="79" spans="1:5" ht="15" thickBot="1" x14ac:dyDescent="0.4">
      <c r="A79" s="122"/>
      <c r="E79" s="123"/>
    </row>
    <row r="80" spans="1:5" ht="19" thickBot="1" x14ac:dyDescent="0.5">
      <c r="A80" s="131" t="s">
        <v>48</v>
      </c>
      <c r="B80" s="35">
        <v>70</v>
      </c>
      <c r="C80" s="241" t="s">
        <v>265</v>
      </c>
      <c r="D80" s="242"/>
      <c r="E80" s="123"/>
    </row>
    <row r="81" spans="1:5" ht="19" thickBot="1" x14ac:dyDescent="0.5">
      <c r="A81" s="132"/>
      <c r="B81" s="63"/>
      <c r="D81" s="36" t="s">
        <v>67</v>
      </c>
      <c r="E81" s="123"/>
    </row>
    <row r="82" spans="1:5" ht="15.5" x14ac:dyDescent="0.35">
      <c r="A82" s="122"/>
      <c r="C82" s="8" t="s">
        <v>66</v>
      </c>
      <c r="D82" s="38" t="s">
        <v>53</v>
      </c>
      <c r="E82" s="123"/>
    </row>
    <row r="83" spans="1:5" ht="15" thickBot="1" x14ac:dyDescent="0.4">
      <c r="A83" s="122"/>
      <c r="C83" s="9"/>
      <c r="D83" s="39" t="s">
        <v>52</v>
      </c>
      <c r="E83" s="123"/>
    </row>
    <row r="84" spans="1:5" x14ac:dyDescent="0.35">
      <c r="A84" s="122"/>
      <c r="C84" s="85" t="s">
        <v>55</v>
      </c>
      <c r="D84" s="13">
        <v>126000</v>
      </c>
      <c r="E84" s="123"/>
    </row>
    <row r="85" spans="1:5" ht="15.5" x14ac:dyDescent="0.35">
      <c r="A85" s="70" t="s">
        <v>41</v>
      </c>
      <c r="B85" s="106">
        <f>D84/(E72*E73)</f>
        <v>15.460122699386503</v>
      </c>
      <c r="C85" s="85" t="s">
        <v>57</v>
      </c>
      <c r="D85" s="13">
        <v>1200</v>
      </c>
      <c r="E85" s="123"/>
    </row>
    <row r="86" spans="1:5" ht="16.5" x14ac:dyDescent="0.35">
      <c r="A86" s="122"/>
      <c r="C86" s="85" t="s">
        <v>58</v>
      </c>
      <c r="D86" s="14">
        <v>13.5</v>
      </c>
      <c r="E86" s="123"/>
    </row>
    <row r="87" spans="1:5" x14ac:dyDescent="0.35">
      <c r="A87" s="122"/>
      <c r="C87" s="14" t="s">
        <v>39</v>
      </c>
      <c r="D87" s="14">
        <v>4.5</v>
      </c>
      <c r="E87" s="123"/>
    </row>
    <row r="88" spans="1:5" x14ac:dyDescent="0.35">
      <c r="A88" s="122"/>
      <c r="C88" s="14" t="s">
        <v>40</v>
      </c>
      <c r="D88" s="14">
        <v>3</v>
      </c>
      <c r="E88" s="123"/>
    </row>
    <row r="89" spans="1:5" x14ac:dyDescent="0.35">
      <c r="A89" s="122"/>
      <c r="C89" s="85" t="s">
        <v>61</v>
      </c>
      <c r="D89" s="15">
        <v>18</v>
      </c>
      <c r="E89" s="123"/>
    </row>
    <row r="90" spans="1:5" ht="15" thickBot="1" x14ac:dyDescent="0.4">
      <c r="A90" s="122"/>
      <c r="C90" s="87" t="s">
        <v>271</v>
      </c>
      <c r="D90" s="16">
        <v>29</v>
      </c>
      <c r="E90" s="123"/>
    </row>
    <row r="91" spans="1:5" x14ac:dyDescent="0.35">
      <c r="A91" s="126"/>
      <c r="B91" s="127"/>
      <c r="C91" s="128" t="s">
        <v>65</v>
      </c>
      <c r="D91" s="129">
        <v>1630</v>
      </c>
      <c r="E91" s="130"/>
    </row>
    <row r="96" spans="1:5" ht="18.5" x14ac:dyDescent="0.35">
      <c r="A96" s="302" t="s">
        <v>304</v>
      </c>
      <c r="B96" s="303"/>
      <c r="C96" s="303"/>
      <c r="D96" s="303"/>
      <c r="E96" s="304"/>
    </row>
    <row r="97" spans="1:5" ht="15.5" x14ac:dyDescent="0.35">
      <c r="A97" s="244" t="s">
        <v>46</v>
      </c>
      <c r="B97" s="244"/>
      <c r="C97" s="252" t="s">
        <v>85</v>
      </c>
      <c r="D97" s="253"/>
      <c r="E97" s="66">
        <f>D116</f>
        <v>1630</v>
      </c>
    </row>
    <row r="98" spans="1:5" ht="15.5" x14ac:dyDescent="0.35">
      <c r="A98" s="244" t="s">
        <v>47</v>
      </c>
      <c r="B98" s="244"/>
      <c r="C98" s="239" t="s">
        <v>32</v>
      </c>
      <c r="D98" s="240"/>
      <c r="E98" s="67">
        <v>5</v>
      </c>
    </row>
    <row r="99" spans="1:5" ht="15.5" x14ac:dyDescent="0.35">
      <c r="A99" s="244" t="s">
        <v>54</v>
      </c>
      <c r="B99" s="244"/>
      <c r="C99" s="239" t="s">
        <v>33</v>
      </c>
      <c r="D99" s="240"/>
      <c r="E99" s="67">
        <v>0.12</v>
      </c>
    </row>
    <row r="100" spans="1:5" ht="15.5" x14ac:dyDescent="0.35">
      <c r="A100" s="244" t="s">
        <v>59</v>
      </c>
      <c r="B100" s="244"/>
      <c r="C100" s="239" t="s">
        <v>34</v>
      </c>
      <c r="D100" s="240"/>
      <c r="E100" s="67">
        <v>0.22</v>
      </c>
    </row>
    <row r="101" spans="1:5" ht="15.5" x14ac:dyDescent="0.35">
      <c r="A101" s="244" t="s">
        <v>63</v>
      </c>
      <c r="B101" s="244"/>
      <c r="C101" s="239" t="s">
        <v>35</v>
      </c>
      <c r="D101" s="240"/>
      <c r="E101" s="67">
        <v>0.6</v>
      </c>
    </row>
    <row r="102" spans="1:5" ht="15.5" x14ac:dyDescent="0.35">
      <c r="A102" s="244" t="s">
        <v>60</v>
      </c>
      <c r="B102" s="244"/>
      <c r="C102" s="239" t="s">
        <v>36</v>
      </c>
      <c r="D102" s="240"/>
      <c r="E102" s="67">
        <v>0.6</v>
      </c>
    </row>
    <row r="103" spans="1:5" ht="16" thickBot="1" x14ac:dyDescent="0.4">
      <c r="A103" s="246" t="s">
        <v>56</v>
      </c>
      <c r="B103" s="246"/>
      <c r="C103" s="247" t="s">
        <v>37</v>
      </c>
      <c r="D103" s="248"/>
      <c r="E103" s="121">
        <v>50</v>
      </c>
    </row>
    <row r="104" spans="1:5" ht="15" thickBot="1" x14ac:dyDescent="0.4">
      <c r="A104" s="122"/>
      <c r="E104" s="123"/>
    </row>
    <row r="105" spans="1:5" ht="19" thickBot="1" x14ac:dyDescent="0.5">
      <c r="A105" s="131" t="s">
        <v>48</v>
      </c>
      <c r="B105" s="35">
        <v>70</v>
      </c>
      <c r="C105" s="241" t="s">
        <v>265</v>
      </c>
      <c r="D105" s="242"/>
      <c r="E105" s="123"/>
    </row>
    <row r="106" spans="1:5" ht="19" thickBot="1" x14ac:dyDescent="0.5">
      <c r="A106" s="132"/>
      <c r="B106" s="63"/>
      <c r="D106" s="36" t="s">
        <v>67</v>
      </c>
      <c r="E106" s="123"/>
    </row>
    <row r="107" spans="1:5" ht="15.5" x14ac:dyDescent="0.35">
      <c r="A107" s="122"/>
      <c r="C107" s="8" t="s">
        <v>66</v>
      </c>
      <c r="D107" s="38" t="s">
        <v>308</v>
      </c>
      <c r="E107" s="123"/>
    </row>
    <row r="108" spans="1:5" ht="15" thickBot="1" x14ac:dyDescent="0.4">
      <c r="A108" s="122"/>
      <c r="C108" s="9"/>
      <c r="D108" s="39" t="s">
        <v>309</v>
      </c>
      <c r="E108" s="123"/>
    </row>
    <row r="109" spans="1:5" x14ac:dyDescent="0.35">
      <c r="A109" s="122"/>
      <c r="C109" s="85" t="s">
        <v>55</v>
      </c>
      <c r="D109" s="13">
        <v>126000</v>
      </c>
      <c r="E109" s="123"/>
    </row>
    <row r="110" spans="1:5" ht="15.5" x14ac:dyDescent="0.35">
      <c r="A110" s="70" t="s">
        <v>41</v>
      </c>
      <c r="B110" s="106">
        <f>D109/(E97*E98)</f>
        <v>15.460122699386503</v>
      </c>
      <c r="C110" s="85" t="s">
        <v>57</v>
      </c>
      <c r="D110" s="13">
        <v>1200</v>
      </c>
      <c r="E110" s="123"/>
    </row>
    <row r="111" spans="1:5" ht="16.5" x14ac:dyDescent="0.35">
      <c r="A111" s="122"/>
      <c r="C111" s="85" t="s">
        <v>58</v>
      </c>
      <c r="D111" s="14">
        <v>13.5</v>
      </c>
      <c r="E111" s="123"/>
    </row>
    <row r="112" spans="1:5" x14ac:dyDescent="0.35">
      <c r="A112" s="122"/>
      <c r="C112" s="14" t="s">
        <v>39</v>
      </c>
      <c r="D112" s="14">
        <v>4.5</v>
      </c>
      <c r="E112" s="123"/>
    </row>
    <row r="113" spans="1:5" x14ac:dyDescent="0.35">
      <c r="A113" s="122"/>
      <c r="C113" s="14" t="s">
        <v>40</v>
      </c>
      <c r="D113" s="14">
        <v>3</v>
      </c>
      <c r="E113" s="123"/>
    </row>
    <row r="114" spans="1:5" x14ac:dyDescent="0.35">
      <c r="A114" s="122"/>
      <c r="C114" s="85" t="s">
        <v>61</v>
      </c>
      <c r="D114" s="15">
        <v>18</v>
      </c>
      <c r="E114" s="123"/>
    </row>
    <row r="115" spans="1:5" ht="15" thickBot="1" x14ac:dyDescent="0.4">
      <c r="A115" s="122"/>
      <c r="C115" s="87" t="s">
        <v>271</v>
      </c>
      <c r="D115" s="16">
        <v>29</v>
      </c>
      <c r="E115" s="123"/>
    </row>
    <row r="116" spans="1:5" x14ac:dyDescent="0.35">
      <c r="A116" s="126"/>
      <c r="B116" s="127"/>
      <c r="C116" s="128" t="s">
        <v>65</v>
      </c>
      <c r="D116" s="129">
        <v>1630</v>
      </c>
      <c r="E116" s="130"/>
    </row>
    <row r="118" spans="1:5" ht="18.5" x14ac:dyDescent="0.35">
      <c r="A118" s="302" t="s">
        <v>305</v>
      </c>
      <c r="B118" s="303"/>
      <c r="C118" s="303"/>
      <c r="D118" s="303"/>
      <c r="E118" s="304"/>
    </row>
    <row r="119" spans="1:5" ht="15.5" x14ac:dyDescent="0.35">
      <c r="A119" s="264" t="s">
        <v>46</v>
      </c>
      <c r="B119" s="220"/>
      <c r="C119" s="252" t="s">
        <v>85</v>
      </c>
      <c r="D119" s="253"/>
      <c r="E119" s="66">
        <f>D138</f>
        <v>1450</v>
      </c>
    </row>
    <row r="120" spans="1:5" ht="15.5" x14ac:dyDescent="0.35">
      <c r="A120" s="264" t="s">
        <v>47</v>
      </c>
      <c r="B120" s="220"/>
      <c r="C120" s="239" t="s">
        <v>32</v>
      </c>
      <c r="D120" s="240"/>
      <c r="E120" s="67">
        <v>5</v>
      </c>
    </row>
    <row r="121" spans="1:5" ht="15.5" x14ac:dyDescent="0.35">
      <c r="A121" s="264" t="s">
        <v>54</v>
      </c>
      <c r="B121" s="220"/>
      <c r="C121" s="239" t="s">
        <v>33</v>
      </c>
      <c r="D121" s="240"/>
      <c r="E121" s="67">
        <v>0.12</v>
      </c>
    </row>
    <row r="122" spans="1:5" ht="15.5" x14ac:dyDescent="0.35">
      <c r="A122" s="264" t="s">
        <v>59</v>
      </c>
      <c r="B122" s="220"/>
      <c r="C122" s="239" t="s">
        <v>34</v>
      </c>
      <c r="D122" s="240"/>
      <c r="E122" s="67">
        <v>0.22</v>
      </c>
    </row>
    <row r="123" spans="1:5" ht="15.5" x14ac:dyDescent="0.35">
      <c r="A123" s="264" t="s">
        <v>63</v>
      </c>
      <c r="B123" s="220"/>
      <c r="C123" s="239" t="s">
        <v>35</v>
      </c>
      <c r="D123" s="240"/>
      <c r="E123" s="67">
        <v>0.6</v>
      </c>
    </row>
    <row r="124" spans="1:5" ht="15.5" x14ac:dyDescent="0.35">
      <c r="A124" s="264" t="s">
        <v>60</v>
      </c>
      <c r="B124" s="220"/>
      <c r="C124" s="239" t="s">
        <v>36</v>
      </c>
      <c r="D124" s="240"/>
      <c r="E124" s="67">
        <v>0.6</v>
      </c>
    </row>
    <row r="125" spans="1:5" ht="15.5" x14ac:dyDescent="0.35">
      <c r="A125" s="264" t="s">
        <v>56</v>
      </c>
      <c r="B125" s="220"/>
      <c r="C125" s="239" t="s">
        <v>37</v>
      </c>
      <c r="D125" s="240"/>
      <c r="E125" s="67">
        <v>50</v>
      </c>
    </row>
    <row r="126" spans="1:5" ht="15" thickBot="1" x14ac:dyDescent="0.4">
      <c r="A126" s="122"/>
      <c r="E126" s="123"/>
    </row>
    <row r="127" spans="1:5" ht="19" thickBot="1" x14ac:dyDescent="0.5">
      <c r="A127" s="131" t="s">
        <v>48</v>
      </c>
      <c r="B127" s="35">
        <v>86</v>
      </c>
      <c r="C127" s="241" t="s">
        <v>265</v>
      </c>
      <c r="D127" s="242"/>
      <c r="E127" s="123"/>
    </row>
    <row r="128" spans="1:5" ht="19" thickBot="1" x14ac:dyDescent="0.5">
      <c r="A128" s="122"/>
      <c r="B128" s="65"/>
      <c r="D128" s="36" t="s">
        <v>67</v>
      </c>
      <c r="E128" s="123"/>
    </row>
    <row r="129" spans="1:5" ht="15.5" x14ac:dyDescent="0.35">
      <c r="A129" s="122"/>
      <c r="C129" s="8" t="s">
        <v>66</v>
      </c>
      <c r="D129" s="40" t="s">
        <v>64</v>
      </c>
      <c r="E129" s="123"/>
    </row>
    <row r="130" spans="1:5" ht="15" thickBot="1" x14ac:dyDescent="0.4">
      <c r="A130" s="122"/>
      <c r="C130" s="9"/>
      <c r="D130" s="41">
        <v>7000</v>
      </c>
      <c r="E130" s="123"/>
    </row>
    <row r="131" spans="1:5" x14ac:dyDescent="0.35">
      <c r="A131" s="122"/>
      <c r="C131" s="85" t="s">
        <v>55</v>
      </c>
      <c r="D131" s="13">
        <v>120000</v>
      </c>
      <c r="E131" s="123"/>
    </row>
    <row r="132" spans="1:5" ht="15.5" x14ac:dyDescent="0.35">
      <c r="A132" s="70" t="s">
        <v>41</v>
      </c>
      <c r="B132" s="106">
        <f>D131/(E119*E120)</f>
        <v>16.551724137931036</v>
      </c>
      <c r="C132" s="85" t="s">
        <v>57</v>
      </c>
      <c r="D132" s="13">
        <v>3200</v>
      </c>
      <c r="E132" s="123"/>
    </row>
    <row r="133" spans="1:5" ht="16.5" x14ac:dyDescent="0.35">
      <c r="A133" s="122"/>
      <c r="C133" s="85" t="s">
        <v>58</v>
      </c>
      <c r="D133" s="14">
        <v>18</v>
      </c>
      <c r="E133" s="123"/>
    </row>
    <row r="134" spans="1:5" x14ac:dyDescent="0.35">
      <c r="A134" s="122"/>
      <c r="C134" s="14" t="s">
        <v>39</v>
      </c>
      <c r="D134" s="14">
        <v>4.5</v>
      </c>
      <c r="E134" s="123"/>
    </row>
    <row r="135" spans="1:5" x14ac:dyDescent="0.35">
      <c r="A135" s="122"/>
      <c r="C135" s="14" t="s">
        <v>40</v>
      </c>
      <c r="D135" s="14">
        <v>4</v>
      </c>
      <c r="E135" s="123"/>
    </row>
    <row r="136" spans="1:5" x14ac:dyDescent="0.35">
      <c r="A136" s="122"/>
      <c r="C136" s="85" t="s">
        <v>61</v>
      </c>
      <c r="D136" s="15">
        <v>15</v>
      </c>
      <c r="E136" s="123"/>
    </row>
    <row r="137" spans="1:5" ht="15" thickBot="1" x14ac:dyDescent="0.4">
      <c r="A137" s="122"/>
      <c r="C137" s="87" t="s">
        <v>275</v>
      </c>
      <c r="D137" s="16">
        <v>37</v>
      </c>
      <c r="E137" s="123"/>
    </row>
    <row r="138" spans="1:5" x14ac:dyDescent="0.35">
      <c r="A138" s="126"/>
      <c r="B138" s="127"/>
      <c r="C138" s="128" t="s">
        <v>65</v>
      </c>
      <c r="D138" s="129">
        <v>1450</v>
      </c>
      <c r="E138" s="130"/>
    </row>
    <row r="143" spans="1:5" ht="18.5" x14ac:dyDescent="0.35">
      <c r="A143" s="302" t="s">
        <v>306</v>
      </c>
      <c r="B143" s="303"/>
      <c r="C143" s="303"/>
      <c r="D143" s="303"/>
      <c r="E143" s="304"/>
    </row>
    <row r="144" spans="1:5" ht="15.5" x14ac:dyDescent="0.35">
      <c r="A144" s="244" t="s">
        <v>46</v>
      </c>
      <c r="B144" s="244"/>
      <c r="C144" s="305" t="s">
        <v>85</v>
      </c>
      <c r="D144" s="305"/>
      <c r="E144" s="66">
        <f>D163</f>
        <v>1000</v>
      </c>
    </row>
    <row r="145" spans="1:5" ht="15.5" x14ac:dyDescent="0.35">
      <c r="A145" s="244" t="s">
        <v>47</v>
      </c>
      <c r="B145" s="244"/>
      <c r="C145" s="297" t="s">
        <v>32</v>
      </c>
      <c r="D145" s="297"/>
      <c r="E145" s="67">
        <v>5</v>
      </c>
    </row>
    <row r="146" spans="1:5" ht="15.5" x14ac:dyDescent="0.35">
      <c r="A146" s="244" t="s">
        <v>54</v>
      </c>
      <c r="B146" s="244"/>
      <c r="C146" s="297" t="s">
        <v>33</v>
      </c>
      <c r="D146" s="297"/>
      <c r="E146" s="67">
        <v>0.12</v>
      </c>
    </row>
    <row r="147" spans="1:5" ht="15.5" x14ac:dyDescent="0.35">
      <c r="A147" s="244" t="s">
        <v>59</v>
      </c>
      <c r="B147" s="244"/>
      <c r="C147" s="297" t="s">
        <v>34</v>
      </c>
      <c r="D147" s="297"/>
      <c r="E147" s="67">
        <v>0.22</v>
      </c>
    </row>
    <row r="148" spans="1:5" ht="15.5" x14ac:dyDescent="0.35">
      <c r="A148" s="244" t="s">
        <v>63</v>
      </c>
      <c r="B148" s="244"/>
      <c r="C148" s="297" t="s">
        <v>35</v>
      </c>
      <c r="D148" s="297"/>
      <c r="E148" s="67">
        <v>0.6</v>
      </c>
    </row>
    <row r="149" spans="1:5" ht="15.5" x14ac:dyDescent="0.35">
      <c r="A149" s="244" t="s">
        <v>60</v>
      </c>
      <c r="B149" s="244"/>
      <c r="C149" s="297" t="s">
        <v>36</v>
      </c>
      <c r="D149" s="297"/>
      <c r="E149" s="67">
        <v>0.6</v>
      </c>
    </row>
    <row r="150" spans="1:5" ht="15.5" x14ac:dyDescent="0.35">
      <c r="A150" s="244" t="s">
        <v>56</v>
      </c>
      <c r="B150" s="244"/>
      <c r="C150" s="297" t="s">
        <v>37</v>
      </c>
      <c r="D150" s="297"/>
      <c r="E150" s="67">
        <v>50</v>
      </c>
    </row>
    <row r="151" spans="1:5" ht="15" thickBot="1" x14ac:dyDescent="0.4">
      <c r="A151" s="122"/>
      <c r="E151" s="123"/>
    </row>
    <row r="152" spans="1:5" ht="19" thickBot="1" x14ac:dyDescent="0.5">
      <c r="A152" s="131" t="s">
        <v>48</v>
      </c>
      <c r="B152" s="35">
        <v>74</v>
      </c>
      <c r="C152" s="241" t="s">
        <v>265</v>
      </c>
      <c r="D152" s="242"/>
      <c r="E152" s="123"/>
    </row>
    <row r="153" spans="1:5" ht="19" thickBot="1" x14ac:dyDescent="0.5">
      <c r="A153" s="132"/>
      <c r="B153" s="63"/>
      <c r="D153" s="36" t="s">
        <v>70</v>
      </c>
      <c r="E153" s="123"/>
    </row>
    <row r="154" spans="1:5" ht="15.5" x14ac:dyDescent="0.35">
      <c r="A154" s="122"/>
      <c r="C154" s="8" t="s">
        <v>66</v>
      </c>
      <c r="D154" s="40" t="s">
        <v>72</v>
      </c>
      <c r="E154" s="123"/>
    </row>
    <row r="155" spans="1:5" ht="15" thickBot="1" x14ac:dyDescent="0.4">
      <c r="A155" s="122"/>
      <c r="C155" s="9"/>
      <c r="D155" s="41" t="s">
        <v>74</v>
      </c>
      <c r="E155" s="123"/>
    </row>
    <row r="156" spans="1:5" x14ac:dyDescent="0.35">
      <c r="A156" s="122"/>
      <c r="C156" s="86" t="s">
        <v>69</v>
      </c>
      <c r="D156" s="13">
        <v>10000</v>
      </c>
      <c r="E156" s="123"/>
    </row>
    <row r="157" spans="1:5" ht="15.5" x14ac:dyDescent="0.35">
      <c r="A157" s="70" t="s">
        <v>41</v>
      </c>
      <c r="B157" s="106">
        <f>D156/(E144*E145)</f>
        <v>2</v>
      </c>
      <c r="C157" s="86" t="s">
        <v>57</v>
      </c>
      <c r="D157" s="13">
        <v>500</v>
      </c>
      <c r="E157" s="123"/>
    </row>
    <row r="158" spans="1:5" ht="16.5" x14ac:dyDescent="0.35">
      <c r="A158" s="122"/>
      <c r="C158" s="85" t="s">
        <v>73</v>
      </c>
      <c r="D158" s="14">
        <v>30</v>
      </c>
      <c r="E158" s="123"/>
    </row>
    <row r="159" spans="1:5" x14ac:dyDescent="0.35">
      <c r="A159" s="122"/>
      <c r="C159" s="14" t="s">
        <v>39</v>
      </c>
      <c r="D159" s="14">
        <v>6</v>
      </c>
      <c r="E159" s="123"/>
    </row>
    <row r="160" spans="1:5" x14ac:dyDescent="0.35">
      <c r="A160" s="122"/>
      <c r="C160" s="14" t="s">
        <v>40</v>
      </c>
      <c r="D160" s="14">
        <v>5</v>
      </c>
      <c r="E160" s="123"/>
    </row>
    <row r="161" spans="1:5" x14ac:dyDescent="0.35">
      <c r="A161" s="122"/>
      <c r="C161" s="85" t="s">
        <v>61</v>
      </c>
      <c r="D161" s="15">
        <v>50</v>
      </c>
      <c r="E161" s="123"/>
    </row>
    <row r="162" spans="1:5" ht="15" thickBot="1" x14ac:dyDescent="0.4">
      <c r="A162" s="122"/>
      <c r="C162" s="87" t="s">
        <v>276</v>
      </c>
      <c r="D162" s="16">
        <v>39</v>
      </c>
      <c r="E162" s="123"/>
    </row>
    <row r="163" spans="1:5" x14ac:dyDescent="0.35">
      <c r="A163" s="126"/>
      <c r="B163" s="127"/>
      <c r="C163" s="128" t="s">
        <v>65</v>
      </c>
      <c r="D163" s="129">
        <v>1000</v>
      </c>
      <c r="E163" s="130"/>
    </row>
    <row r="165" spans="1:5" ht="18.5" x14ac:dyDescent="0.35">
      <c r="A165" s="302" t="s">
        <v>307</v>
      </c>
      <c r="B165" s="303"/>
      <c r="C165" s="303"/>
      <c r="D165" s="303"/>
      <c r="E165" s="304"/>
    </row>
    <row r="166" spans="1:5" ht="15.5" x14ac:dyDescent="0.35">
      <c r="A166" s="244" t="s">
        <v>46</v>
      </c>
      <c r="B166" s="244"/>
      <c r="C166" s="305" t="s">
        <v>85</v>
      </c>
      <c r="D166" s="305"/>
      <c r="E166" s="66">
        <f>D185</f>
        <v>1100</v>
      </c>
    </row>
    <row r="167" spans="1:5" ht="15.5" x14ac:dyDescent="0.35">
      <c r="A167" s="244" t="s">
        <v>47</v>
      </c>
      <c r="B167" s="244"/>
      <c r="C167" s="297" t="s">
        <v>32</v>
      </c>
      <c r="D167" s="297"/>
      <c r="E167" s="67">
        <v>5</v>
      </c>
    </row>
    <row r="168" spans="1:5" ht="15.5" x14ac:dyDescent="0.35">
      <c r="A168" s="244" t="s">
        <v>54</v>
      </c>
      <c r="B168" s="244"/>
      <c r="C168" s="297" t="s">
        <v>33</v>
      </c>
      <c r="D168" s="297"/>
      <c r="E168" s="67">
        <v>0.12</v>
      </c>
    </row>
    <row r="169" spans="1:5" ht="15.5" x14ac:dyDescent="0.35">
      <c r="A169" s="244" t="s">
        <v>59</v>
      </c>
      <c r="B169" s="244"/>
      <c r="C169" s="297" t="s">
        <v>34</v>
      </c>
      <c r="D169" s="297"/>
      <c r="E169" s="67">
        <v>0.22</v>
      </c>
    </row>
    <row r="170" spans="1:5" ht="15.5" x14ac:dyDescent="0.35">
      <c r="A170" s="244" t="s">
        <v>63</v>
      </c>
      <c r="B170" s="244"/>
      <c r="C170" s="297" t="s">
        <v>35</v>
      </c>
      <c r="D170" s="297"/>
      <c r="E170" s="67">
        <v>0.6</v>
      </c>
    </row>
    <row r="171" spans="1:5" ht="15.5" x14ac:dyDescent="0.35">
      <c r="A171" s="244" t="s">
        <v>60</v>
      </c>
      <c r="B171" s="244"/>
      <c r="C171" s="297" t="s">
        <v>36</v>
      </c>
      <c r="D171" s="297"/>
      <c r="E171" s="67">
        <v>0.6</v>
      </c>
    </row>
    <row r="172" spans="1:5" ht="16" thickBot="1" x14ac:dyDescent="0.4">
      <c r="A172" s="246" t="s">
        <v>56</v>
      </c>
      <c r="B172" s="246"/>
      <c r="C172" s="298" t="s">
        <v>37</v>
      </c>
      <c r="D172" s="298"/>
      <c r="E172" s="121">
        <v>50</v>
      </c>
    </row>
    <row r="173" spans="1:5" ht="15" thickBot="1" x14ac:dyDescent="0.4">
      <c r="A173" s="122"/>
      <c r="E173" s="123"/>
    </row>
    <row r="174" spans="1:5" ht="19" thickBot="1" x14ac:dyDescent="0.5">
      <c r="A174" s="131" t="s">
        <v>48</v>
      </c>
      <c r="B174" s="82">
        <v>45</v>
      </c>
      <c r="C174" s="299" t="s">
        <v>265</v>
      </c>
      <c r="D174" s="300"/>
      <c r="E174" s="301"/>
    </row>
    <row r="175" spans="1:5" ht="19" thickBot="1" x14ac:dyDescent="0.5">
      <c r="A175" s="132"/>
      <c r="B175" s="63"/>
      <c r="D175" s="167" t="s">
        <v>83</v>
      </c>
      <c r="E175" s="288"/>
    </row>
    <row r="176" spans="1:5" ht="15.5" x14ac:dyDescent="0.35">
      <c r="A176" s="122"/>
      <c r="C176" s="8" t="s">
        <v>66</v>
      </c>
      <c r="D176" s="278" t="s">
        <v>84</v>
      </c>
      <c r="E176" s="289"/>
    </row>
    <row r="177" spans="1:5" ht="15" thickBot="1" x14ac:dyDescent="0.4">
      <c r="A177" s="122"/>
      <c r="C177" s="9"/>
      <c r="D177" s="271" t="s">
        <v>74</v>
      </c>
      <c r="E177" s="290"/>
    </row>
    <row r="178" spans="1:5" x14ac:dyDescent="0.35">
      <c r="A178" s="122"/>
      <c r="C178" s="85" t="s">
        <v>411</v>
      </c>
      <c r="D178" s="291">
        <v>18000</v>
      </c>
      <c r="E178" s="292"/>
    </row>
    <row r="179" spans="1:5" ht="15.5" x14ac:dyDescent="0.35">
      <c r="A179" s="70" t="s">
        <v>41</v>
      </c>
      <c r="B179" s="106">
        <f>D178/(E166*E167)</f>
        <v>3.2727272727272729</v>
      </c>
      <c r="C179" s="85" t="s">
        <v>57</v>
      </c>
      <c r="D179" s="284">
        <v>500</v>
      </c>
      <c r="E179" s="285"/>
    </row>
    <row r="180" spans="1:5" ht="16.5" x14ac:dyDescent="0.35">
      <c r="A180" s="122"/>
      <c r="C180" s="85" t="s">
        <v>73</v>
      </c>
      <c r="D180" s="293">
        <v>9</v>
      </c>
      <c r="E180" s="294"/>
    </row>
    <row r="181" spans="1:5" x14ac:dyDescent="0.35">
      <c r="A181" s="122"/>
      <c r="C181" s="14" t="s">
        <v>39</v>
      </c>
      <c r="D181" s="293">
        <v>3</v>
      </c>
      <c r="E181" s="294"/>
    </row>
    <row r="182" spans="1:5" x14ac:dyDescent="0.35">
      <c r="A182" s="122"/>
      <c r="C182" s="14" t="s">
        <v>40</v>
      </c>
      <c r="D182" s="293">
        <v>3</v>
      </c>
      <c r="E182" s="294"/>
    </row>
    <row r="183" spans="1:5" x14ac:dyDescent="0.35">
      <c r="A183" s="122"/>
      <c r="C183" s="85" t="s">
        <v>61</v>
      </c>
      <c r="D183" s="295">
        <v>15</v>
      </c>
      <c r="E183" s="296"/>
    </row>
    <row r="184" spans="1:5" ht="15" thickBot="1" x14ac:dyDescent="0.4">
      <c r="A184" s="122"/>
      <c r="C184" s="87" t="s">
        <v>389</v>
      </c>
      <c r="D184" s="284">
        <v>24</v>
      </c>
      <c r="E184" s="285"/>
    </row>
    <row r="185" spans="1:5" x14ac:dyDescent="0.35">
      <c r="A185" s="126"/>
      <c r="B185" s="127"/>
      <c r="C185" s="128" t="s">
        <v>65</v>
      </c>
      <c r="D185" s="286">
        <v>1100</v>
      </c>
      <c r="E185" s="287"/>
    </row>
  </sheetData>
  <mergeCells count="139">
    <mergeCell ref="C152:D152"/>
    <mergeCell ref="A148:B148"/>
    <mergeCell ref="C148:D148"/>
    <mergeCell ref="A149:B149"/>
    <mergeCell ref="C149:D149"/>
    <mergeCell ref="A150:B150"/>
    <mergeCell ref="C150:D150"/>
    <mergeCell ref="A145:B145"/>
    <mergeCell ref="C145:D145"/>
    <mergeCell ref="A146:B146"/>
    <mergeCell ref="C146:D146"/>
    <mergeCell ref="A147:B147"/>
    <mergeCell ref="C147:D147"/>
    <mergeCell ref="A125:B125"/>
    <mergeCell ref="C125:D125"/>
    <mergeCell ref="C127:D127"/>
    <mergeCell ref="A143:E143"/>
    <mergeCell ref="A144:B144"/>
    <mergeCell ref="C144:D144"/>
    <mergeCell ref="A122:B122"/>
    <mergeCell ref="C122:D122"/>
    <mergeCell ref="A123:B123"/>
    <mergeCell ref="C123:D123"/>
    <mergeCell ref="A124:B124"/>
    <mergeCell ref="C124:D124"/>
    <mergeCell ref="A119:B119"/>
    <mergeCell ref="C119:D119"/>
    <mergeCell ref="A120:B120"/>
    <mergeCell ref="C120:D120"/>
    <mergeCell ref="A121:B121"/>
    <mergeCell ref="C121:D121"/>
    <mergeCell ref="A102:B102"/>
    <mergeCell ref="C102:D102"/>
    <mergeCell ref="A103:B103"/>
    <mergeCell ref="C103:D103"/>
    <mergeCell ref="C105:D105"/>
    <mergeCell ref="A118:E118"/>
    <mergeCell ref="A99:B99"/>
    <mergeCell ref="C99:D99"/>
    <mergeCell ref="A100:B100"/>
    <mergeCell ref="C100:D100"/>
    <mergeCell ref="A101:B101"/>
    <mergeCell ref="C101:D101"/>
    <mergeCell ref="C80:D80"/>
    <mergeCell ref="A96:E96"/>
    <mergeCell ref="A97:B97"/>
    <mergeCell ref="C97:D97"/>
    <mergeCell ref="A98:B98"/>
    <mergeCell ref="C98:D98"/>
    <mergeCell ref="A76:B76"/>
    <mergeCell ref="C76:D76"/>
    <mergeCell ref="A77:B77"/>
    <mergeCell ref="C77:D77"/>
    <mergeCell ref="A78:B78"/>
    <mergeCell ref="C78:D78"/>
    <mergeCell ref="A73:B73"/>
    <mergeCell ref="C73:D73"/>
    <mergeCell ref="A74:B74"/>
    <mergeCell ref="C74:D74"/>
    <mergeCell ref="A75:B75"/>
    <mergeCell ref="C75:D75"/>
    <mergeCell ref="C33:D33"/>
    <mergeCell ref="A56:B56"/>
    <mergeCell ref="C56:D56"/>
    <mergeCell ref="C58:D58"/>
    <mergeCell ref="A71:E71"/>
    <mergeCell ref="A72:B72"/>
    <mergeCell ref="C72:D72"/>
    <mergeCell ref="A52:B52"/>
    <mergeCell ref="C52:D52"/>
    <mergeCell ref="A53:B53"/>
    <mergeCell ref="C53:D53"/>
    <mergeCell ref="A54:B54"/>
    <mergeCell ref="A55:B55"/>
    <mergeCell ref="C55:D55"/>
    <mergeCell ref="A1:E1"/>
    <mergeCell ref="A24:E24"/>
    <mergeCell ref="A25:B25"/>
    <mergeCell ref="C25:D25"/>
    <mergeCell ref="A6:B6"/>
    <mergeCell ref="C6:D6"/>
    <mergeCell ref="A7:B7"/>
    <mergeCell ref="C7:D7"/>
    <mergeCell ref="A8:B8"/>
    <mergeCell ref="A9:B9"/>
    <mergeCell ref="C9:D9"/>
    <mergeCell ref="A2:E2"/>
    <mergeCell ref="A3:B3"/>
    <mergeCell ref="C3:D3"/>
    <mergeCell ref="A4:B4"/>
    <mergeCell ref="C4:D4"/>
    <mergeCell ref="A5:B5"/>
    <mergeCell ref="C5:D5"/>
    <mergeCell ref="C11:D11"/>
    <mergeCell ref="D13:D14"/>
    <mergeCell ref="A165:E165"/>
    <mergeCell ref="A166:B166"/>
    <mergeCell ref="C166:D166"/>
    <mergeCell ref="A167:B167"/>
    <mergeCell ref="C167:D167"/>
    <mergeCell ref="A168:B168"/>
    <mergeCell ref="C168:D168"/>
    <mergeCell ref="A26:B26"/>
    <mergeCell ref="C26:D26"/>
    <mergeCell ref="A27:B27"/>
    <mergeCell ref="C27:D27"/>
    <mergeCell ref="A28:B28"/>
    <mergeCell ref="C28:D28"/>
    <mergeCell ref="D35:D36"/>
    <mergeCell ref="A49:E49"/>
    <mergeCell ref="A50:B50"/>
    <mergeCell ref="C50:D50"/>
    <mergeCell ref="A51:B51"/>
    <mergeCell ref="C51:D51"/>
    <mergeCell ref="A29:B29"/>
    <mergeCell ref="A30:B30"/>
    <mergeCell ref="C30:D30"/>
    <mergeCell ref="A31:B31"/>
    <mergeCell ref="C31:D31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C174:E174"/>
    <mergeCell ref="D184:E184"/>
    <mergeCell ref="D185:E185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</mergeCells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opLeftCell="A36" zoomScale="55" zoomScaleNormal="55" workbookViewId="0">
      <selection activeCell="C52" sqref="C52"/>
    </sheetView>
  </sheetViews>
  <sheetFormatPr baseColWidth="10" defaultRowHeight="14.5" x14ac:dyDescent="0.35"/>
  <cols>
    <col min="1" max="1" width="33.7265625" customWidth="1"/>
    <col min="11" max="11" width="33.453125" customWidth="1"/>
    <col min="16" max="16" width="22.26953125" customWidth="1"/>
    <col min="17" max="17" width="23.26953125" customWidth="1"/>
  </cols>
  <sheetData>
    <row r="1" spans="1:17" ht="18.5" x14ac:dyDescent="0.45">
      <c r="A1" s="50" t="s">
        <v>422</v>
      </c>
      <c r="B1" s="2" t="s">
        <v>423</v>
      </c>
      <c r="J1" s="178" t="s">
        <v>430</v>
      </c>
      <c r="K1" s="178"/>
      <c r="L1" s="178"/>
      <c r="M1" s="178"/>
      <c r="N1" s="178"/>
      <c r="O1" s="178"/>
      <c r="P1" s="178"/>
      <c r="Q1" s="178"/>
    </row>
    <row r="2" spans="1:17" x14ac:dyDescent="0.35">
      <c r="B2" s="49" t="s">
        <v>86</v>
      </c>
      <c r="C2" s="49"/>
    </row>
    <row r="3" spans="1:17" x14ac:dyDescent="0.35">
      <c r="B3" s="49" t="s">
        <v>87</v>
      </c>
      <c r="C3" s="49"/>
      <c r="J3" t="s">
        <v>110</v>
      </c>
      <c r="K3" t="s">
        <v>111</v>
      </c>
      <c r="L3" t="s">
        <v>112</v>
      </c>
      <c r="M3" t="s">
        <v>113</v>
      </c>
      <c r="N3" t="s">
        <v>114</v>
      </c>
      <c r="O3" t="s">
        <v>115</v>
      </c>
      <c r="P3" t="s">
        <v>116</v>
      </c>
      <c r="Q3" t="s">
        <v>117</v>
      </c>
    </row>
    <row r="4" spans="1:17" x14ac:dyDescent="0.35">
      <c r="B4" s="49" t="s">
        <v>252</v>
      </c>
      <c r="C4" s="49"/>
      <c r="K4" s="49" t="s">
        <v>118</v>
      </c>
    </row>
    <row r="5" spans="1:17" x14ac:dyDescent="0.35">
      <c r="B5" s="49" t="s">
        <v>431</v>
      </c>
      <c r="C5" s="49"/>
    </row>
    <row r="6" spans="1:17" x14ac:dyDescent="0.35">
      <c r="B6" s="49" t="s">
        <v>88</v>
      </c>
      <c r="C6" s="49"/>
      <c r="J6">
        <v>2</v>
      </c>
      <c r="K6" t="s">
        <v>121</v>
      </c>
      <c r="L6">
        <v>1</v>
      </c>
      <c r="M6" t="s">
        <v>122</v>
      </c>
      <c r="N6" t="s">
        <v>123</v>
      </c>
      <c r="O6">
        <v>1982</v>
      </c>
      <c r="Q6" t="s">
        <v>120</v>
      </c>
    </row>
    <row r="7" spans="1:17" x14ac:dyDescent="0.35">
      <c r="B7" s="49" t="s">
        <v>89</v>
      </c>
      <c r="C7" s="49"/>
      <c r="J7">
        <v>3</v>
      </c>
      <c r="K7" t="s">
        <v>434</v>
      </c>
      <c r="L7">
        <v>1</v>
      </c>
      <c r="M7" t="s">
        <v>124</v>
      </c>
      <c r="N7" t="s">
        <v>125</v>
      </c>
      <c r="O7">
        <v>1992</v>
      </c>
      <c r="P7" t="s">
        <v>435</v>
      </c>
      <c r="Q7" t="s">
        <v>120</v>
      </c>
    </row>
    <row r="8" spans="1:17" x14ac:dyDescent="0.35">
      <c r="B8" s="49" t="s">
        <v>433</v>
      </c>
      <c r="C8" s="49"/>
    </row>
    <row r="9" spans="1:17" x14ac:dyDescent="0.35">
      <c r="B9" s="49" t="s">
        <v>432</v>
      </c>
      <c r="C9" s="49"/>
      <c r="J9">
        <v>5</v>
      </c>
      <c r="K9" t="s">
        <v>436</v>
      </c>
      <c r="L9">
        <v>1</v>
      </c>
      <c r="M9" t="s">
        <v>126</v>
      </c>
      <c r="N9" t="s">
        <v>437</v>
      </c>
      <c r="O9">
        <v>2014</v>
      </c>
      <c r="Q9" t="s">
        <v>120</v>
      </c>
    </row>
    <row r="10" spans="1:17" x14ac:dyDescent="0.35">
      <c r="J10">
        <v>6</v>
      </c>
      <c r="K10" t="s">
        <v>128</v>
      </c>
      <c r="L10">
        <v>2</v>
      </c>
      <c r="M10" t="s">
        <v>129</v>
      </c>
      <c r="N10" t="s">
        <v>119</v>
      </c>
      <c r="O10">
        <v>2004</v>
      </c>
      <c r="P10" t="s">
        <v>130</v>
      </c>
      <c r="Q10" t="s">
        <v>120</v>
      </c>
    </row>
    <row r="11" spans="1:17" x14ac:dyDescent="0.35">
      <c r="A11" s="50" t="s">
        <v>425</v>
      </c>
      <c r="B11" s="2" t="s">
        <v>424</v>
      </c>
      <c r="J11">
        <v>7</v>
      </c>
      <c r="K11" t="s">
        <v>438</v>
      </c>
      <c r="L11">
        <v>1</v>
      </c>
      <c r="M11" t="s">
        <v>131</v>
      </c>
      <c r="N11" t="s">
        <v>439</v>
      </c>
      <c r="O11">
        <v>1993</v>
      </c>
      <c r="P11" t="s">
        <v>132</v>
      </c>
      <c r="Q11" t="s">
        <v>120</v>
      </c>
    </row>
    <row r="12" spans="1:17" x14ac:dyDescent="0.35">
      <c r="B12" t="s">
        <v>90</v>
      </c>
      <c r="K12" s="49" t="s">
        <v>133</v>
      </c>
    </row>
    <row r="13" spans="1:17" x14ac:dyDescent="0.35">
      <c r="B13" t="s">
        <v>91</v>
      </c>
      <c r="J13">
        <v>1</v>
      </c>
      <c r="K13" t="s">
        <v>134</v>
      </c>
      <c r="L13">
        <v>1</v>
      </c>
      <c r="M13" t="s">
        <v>135</v>
      </c>
      <c r="N13" t="s">
        <v>136</v>
      </c>
      <c r="O13">
        <v>2004</v>
      </c>
      <c r="P13" t="s">
        <v>137</v>
      </c>
      <c r="Q13" t="s">
        <v>120</v>
      </c>
    </row>
    <row r="14" spans="1:17" x14ac:dyDescent="0.35">
      <c r="B14" s="49" t="s">
        <v>444</v>
      </c>
      <c r="J14">
        <v>2</v>
      </c>
      <c r="K14" t="s">
        <v>440</v>
      </c>
      <c r="L14">
        <v>1</v>
      </c>
      <c r="M14" t="s">
        <v>441</v>
      </c>
      <c r="N14" t="s">
        <v>442</v>
      </c>
      <c r="O14">
        <v>2000</v>
      </c>
      <c r="P14" t="s">
        <v>443</v>
      </c>
      <c r="Q14" t="s">
        <v>120</v>
      </c>
    </row>
    <row r="15" spans="1:17" x14ac:dyDescent="0.35">
      <c r="B15" s="49" t="s">
        <v>253</v>
      </c>
      <c r="J15">
        <v>3</v>
      </c>
      <c r="K15" t="s">
        <v>138</v>
      </c>
      <c r="L15">
        <v>2</v>
      </c>
      <c r="M15" t="s">
        <v>139</v>
      </c>
      <c r="N15" t="s">
        <v>136</v>
      </c>
      <c r="O15">
        <v>2004</v>
      </c>
      <c r="P15" t="s">
        <v>140</v>
      </c>
      <c r="Q15" t="s">
        <v>120</v>
      </c>
    </row>
    <row r="16" spans="1:17" x14ac:dyDescent="0.35">
      <c r="B16" s="49" t="s">
        <v>92</v>
      </c>
      <c r="K16" s="49" t="s">
        <v>141</v>
      </c>
    </row>
    <row r="17" spans="1:17" x14ac:dyDescent="0.35">
      <c r="B17" s="49" t="s">
        <v>88</v>
      </c>
      <c r="J17">
        <v>1</v>
      </c>
      <c r="K17" t="s">
        <v>142</v>
      </c>
      <c r="L17">
        <v>1</v>
      </c>
      <c r="M17" t="s">
        <v>143</v>
      </c>
      <c r="N17" t="s">
        <v>144</v>
      </c>
      <c r="O17">
        <v>2004</v>
      </c>
      <c r="Q17" t="s">
        <v>120</v>
      </c>
    </row>
    <row r="18" spans="1:17" x14ac:dyDescent="0.35">
      <c r="B18" s="49" t="s">
        <v>93</v>
      </c>
      <c r="J18">
        <v>2</v>
      </c>
      <c r="K18" t="s">
        <v>145</v>
      </c>
      <c r="L18">
        <v>2</v>
      </c>
      <c r="M18" t="s">
        <v>146</v>
      </c>
      <c r="N18" t="s">
        <v>147</v>
      </c>
      <c r="O18">
        <v>1980</v>
      </c>
      <c r="Q18" t="s">
        <v>120</v>
      </c>
    </row>
    <row r="19" spans="1:17" x14ac:dyDescent="0.35">
      <c r="B19" s="49" t="s">
        <v>446</v>
      </c>
      <c r="J19">
        <v>3</v>
      </c>
      <c r="K19" t="s">
        <v>148</v>
      </c>
      <c r="L19">
        <v>1</v>
      </c>
      <c r="M19" t="s">
        <v>149</v>
      </c>
      <c r="N19" t="s">
        <v>150</v>
      </c>
      <c r="O19">
        <v>1980</v>
      </c>
      <c r="Q19" t="s">
        <v>120</v>
      </c>
    </row>
    <row r="20" spans="1:17" x14ac:dyDescent="0.35">
      <c r="B20" s="49" t="s">
        <v>445</v>
      </c>
      <c r="J20">
        <v>4</v>
      </c>
      <c r="K20" t="s">
        <v>151</v>
      </c>
      <c r="L20">
        <v>3</v>
      </c>
      <c r="M20" t="s">
        <v>152</v>
      </c>
      <c r="N20" t="s">
        <v>153</v>
      </c>
      <c r="O20">
        <v>2004</v>
      </c>
      <c r="Q20" t="s">
        <v>120</v>
      </c>
    </row>
    <row r="21" spans="1:17" x14ac:dyDescent="0.35">
      <c r="J21">
        <v>5</v>
      </c>
      <c r="K21" t="s">
        <v>154</v>
      </c>
      <c r="L21">
        <v>2</v>
      </c>
      <c r="M21" t="s">
        <v>155</v>
      </c>
      <c r="O21">
        <v>1988</v>
      </c>
      <c r="Q21" t="s">
        <v>120</v>
      </c>
    </row>
    <row r="22" spans="1:17" x14ac:dyDescent="0.35">
      <c r="A22" s="50" t="s">
        <v>429</v>
      </c>
      <c r="B22" s="161" t="s">
        <v>94</v>
      </c>
      <c r="J22">
        <v>6</v>
      </c>
      <c r="K22" t="s">
        <v>156</v>
      </c>
      <c r="L22">
        <v>1</v>
      </c>
      <c r="M22" t="s">
        <v>157</v>
      </c>
      <c r="N22" t="s">
        <v>158</v>
      </c>
      <c r="O22">
        <v>1980</v>
      </c>
      <c r="Q22" t="s">
        <v>120</v>
      </c>
    </row>
    <row r="23" spans="1:17" x14ac:dyDescent="0.35">
      <c r="B23" s="49" t="s">
        <v>95</v>
      </c>
      <c r="J23">
        <v>7</v>
      </c>
      <c r="K23" t="s">
        <v>159</v>
      </c>
      <c r="L23">
        <v>1</v>
      </c>
      <c r="M23" t="s">
        <v>160</v>
      </c>
      <c r="N23" t="s">
        <v>150</v>
      </c>
      <c r="O23">
        <v>2004</v>
      </c>
      <c r="Q23" t="s">
        <v>120</v>
      </c>
    </row>
    <row r="24" spans="1:17" x14ac:dyDescent="0.35">
      <c r="B24" s="49" t="s">
        <v>96</v>
      </c>
      <c r="K24" s="49" t="s">
        <v>161</v>
      </c>
    </row>
    <row r="25" spans="1:17" x14ac:dyDescent="0.35">
      <c r="B25" s="49" t="s">
        <v>97</v>
      </c>
      <c r="J25">
        <v>1</v>
      </c>
      <c r="K25" t="s">
        <v>162</v>
      </c>
      <c r="L25">
        <v>1</v>
      </c>
      <c r="M25" t="s">
        <v>163</v>
      </c>
      <c r="N25" t="s">
        <v>164</v>
      </c>
      <c r="O25">
        <v>1980</v>
      </c>
      <c r="P25" t="s">
        <v>165</v>
      </c>
      <c r="Q25" t="s">
        <v>120</v>
      </c>
    </row>
    <row r="26" spans="1:17" x14ac:dyDescent="0.35">
      <c r="B26" s="49" t="s">
        <v>98</v>
      </c>
      <c r="J26">
        <v>2</v>
      </c>
      <c r="K26" t="s">
        <v>166</v>
      </c>
      <c r="L26">
        <v>1</v>
      </c>
      <c r="M26" t="s">
        <v>167</v>
      </c>
      <c r="N26" t="s">
        <v>164</v>
      </c>
      <c r="O26">
        <v>1980</v>
      </c>
      <c r="P26" t="s">
        <v>168</v>
      </c>
      <c r="Q26" t="s">
        <v>120</v>
      </c>
    </row>
    <row r="27" spans="1:17" x14ac:dyDescent="0.35">
      <c r="B27" s="49" t="s">
        <v>254</v>
      </c>
      <c r="C27" t="s">
        <v>99</v>
      </c>
      <c r="J27">
        <v>3</v>
      </c>
      <c r="K27" t="s">
        <v>169</v>
      </c>
      <c r="L27">
        <v>1</v>
      </c>
      <c r="M27" t="s">
        <v>170</v>
      </c>
      <c r="N27" t="s">
        <v>119</v>
      </c>
      <c r="O27">
        <v>2004</v>
      </c>
      <c r="P27" t="s">
        <v>171</v>
      </c>
      <c r="Q27" t="s">
        <v>120</v>
      </c>
    </row>
    <row r="28" spans="1:17" x14ac:dyDescent="0.35">
      <c r="B28" s="49" t="s">
        <v>88</v>
      </c>
      <c r="J28">
        <v>4</v>
      </c>
      <c r="K28" t="s">
        <v>172</v>
      </c>
      <c r="L28">
        <v>1</v>
      </c>
      <c r="M28" t="s">
        <v>173</v>
      </c>
      <c r="N28" t="s">
        <v>119</v>
      </c>
      <c r="O28">
        <v>2004</v>
      </c>
      <c r="P28" t="s">
        <v>174</v>
      </c>
      <c r="Q28" t="s">
        <v>120</v>
      </c>
    </row>
    <row r="29" spans="1:17" x14ac:dyDescent="0.35">
      <c r="B29" s="49" t="s">
        <v>100</v>
      </c>
      <c r="J29">
        <v>5</v>
      </c>
      <c r="K29" t="s">
        <v>175</v>
      </c>
      <c r="L29">
        <v>2</v>
      </c>
      <c r="M29" t="s">
        <v>176</v>
      </c>
      <c r="N29" t="s">
        <v>119</v>
      </c>
      <c r="O29">
        <v>1960</v>
      </c>
      <c r="Q29" t="s">
        <v>120</v>
      </c>
    </row>
    <row r="30" spans="1:17" x14ac:dyDescent="0.35">
      <c r="B30" s="49" t="s">
        <v>235</v>
      </c>
      <c r="J30">
        <v>6</v>
      </c>
      <c r="K30" t="s">
        <v>177</v>
      </c>
      <c r="L30">
        <v>1</v>
      </c>
      <c r="M30" t="s">
        <v>178</v>
      </c>
      <c r="N30" t="s">
        <v>125</v>
      </c>
      <c r="O30">
        <v>1994</v>
      </c>
      <c r="P30" t="s">
        <v>179</v>
      </c>
      <c r="Q30" t="s">
        <v>120</v>
      </c>
    </row>
    <row r="31" spans="1:17" x14ac:dyDescent="0.35">
      <c r="B31" s="49" t="s">
        <v>234</v>
      </c>
      <c r="J31">
        <v>7</v>
      </c>
      <c r="K31" t="s">
        <v>180</v>
      </c>
      <c r="L31">
        <v>1</v>
      </c>
      <c r="M31" t="s">
        <v>181</v>
      </c>
      <c r="N31" t="s">
        <v>125</v>
      </c>
      <c r="O31">
        <v>1995</v>
      </c>
      <c r="P31" t="s">
        <v>182</v>
      </c>
      <c r="Q31" t="s">
        <v>120</v>
      </c>
    </row>
    <row r="32" spans="1:17" x14ac:dyDescent="0.35">
      <c r="J32">
        <v>8</v>
      </c>
      <c r="K32" t="s">
        <v>183</v>
      </c>
      <c r="L32">
        <v>1</v>
      </c>
      <c r="M32" t="s">
        <v>184</v>
      </c>
      <c r="N32" t="s">
        <v>185</v>
      </c>
      <c r="O32">
        <v>1970</v>
      </c>
      <c r="P32" t="s">
        <v>182</v>
      </c>
      <c r="Q32" t="s">
        <v>120</v>
      </c>
    </row>
    <row r="33" spans="1:17" x14ac:dyDescent="0.35">
      <c r="A33" s="50" t="s">
        <v>426</v>
      </c>
      <c r="B33" s="2" t="s">
        <v>49</v>
      </c>
      <c r="C33" s="2"/>
      <c r="J33">
        <v>9</v>
      </c>
      <c r="K33" t="s">
        <v>186</v>
      </c>
      <c r="L33">
        <v>1</v>
      </c>
      <c r="M33" t="s">
        <v>187</v>
      </c>
      <c r="N33" t="s">
        <v>119</v>
      </c>
      <c r="O33">
        <v>2004</v>
      </c>
      <c r="P33" t="s">
        <v>188</v>
      </c>
      <c r="Q33" t="s">
        <v>120</v>
      </c>
    </row>
    <row r="34" spans="1:17" x14ac:dyDescent="0.35">
      <c r="B34" s="49" t="s">
        <v>427</v>
      </c>
      <c r="J34">
        <v>10</v>
      </c>
      <c r="K34" t="s">
        <v>189</v>
      </c>
      <c r="L34">
        <v>1</v>
      </c>
      <c r="M34" t="s">
        <v>190</v>
      </c>
      <c r="N34" t="s">
        <v>191</v>
      </c>
      <c r="O34">
        <v>1992</v>
      </c>
      <c r="Q34" t="s">
        <v>120</v>
      </c>
    </row>
    <row r="35" spans="1:17" x14ac:dyDescent="0.35">
      <c r="B35" s="49" t="s">
        <v>101</v>
      </c>
      <c r="J35">
        <v>11</v>
      </c>
      <c r="K35" t="s">
        <v>192</v>
      </c>
      <c r="M35" t="s">
        <v>193</v>
      </c>
      <c r="N35" t="s">
        <v>194</v>
      </c>
      <c r="O35">
        <v>1992</v>
      </c>
      <c r="Q35" t="s">
        <v>120</v>
      </c>
    </row>
    <row r="36" spans="1:17" x14ac:dyDescent="0.35">
      <c r="B36" s="49" t="s">
        <v>98</v>
      </c>
      <c r="J36">
        <v>12</v>
      </c>
      <c r="K36" t="s">
        <v>195</v>
      </c>
      <c r="L36">
        <v>1</v>
      </c>
      <c r="M36" t="s">
        <v>196</v>
      </c>
      <c r="N36" t="s">
        <v>119</v>
      </c>
      <c r="O36">
        <v>2004</v>
      </c>
      <c r="P36" t="s">
        <v>127</v>
      </c>
      <c r="Q36" t="s">
        <v>120</v>
      </c>
    </row>
    <row r="37" spans="1:17" x14ac:dyDescent="0.35">
      <c r="B37" s="49" t="s">
        <v>254</v>
      </c>
      <c r="J37">
        <v>13</v>
      </c>
      <c r="K37" t="s">
        <v>197</v>
      </c>
      <c r="L37">
        <v>1</v>
      </c>
      <c r="M37" t="s">
        <v>198</v>
      </c>
      <c r="N37" t="s">
        <v>119</v>
      </c>
      <c r="O37">
        <v>2004</v>
      </c>
      <c r="P37" t="s">
        <v>127</v>
      </c>
      <c r="Q37" t="s">
        <v>120</v>
      </c>
    </row>
    <row r="38" spans="1:17" x14ac:dyDescent="0.35">
      <c r="B38" s="49" t="s">
        <v>428</v>
      </c>
      <c r="J38">
        <v>14</v>
      </c>
      <c r="K38" t="s">
        <v>199</v>
      </c>
      <c r="L38">
        <v>1</v>
      </c>
      <c r="M38" t="s">
        <v>200</v>
      </c>
      <c r="N38" t="s">
        <v>201</v>
      </c>
      <c r="O38">
        <v>1960</v>
      </c>
      <c r="Q38" t="s">
        <v>120</v>
      </c>
    </row>
    <row r="39" spans="1:17" x14ac:dyDescent="0.35">
      <c r="B39" s="49" t="s">
        <v>88</v>
      </c>
      <c r="K39" s="49" t="s">
        <v>202</v>
      </c>
    </row>
    <row r="40" spans="1:17" x14ac:dyDescent="0.35">
      <c r="B40" s="49" t="s">
        <v>100</v>
      </c>
      <c r="J40">
        <v>1</v>
      </c>
      <c r="K40" t="s">
        <v>203</v>
      </c>
      <c r="L40">
        <v>1</v>
      </c>
      <c r="M40" t="s">
        <v>71</v>
      </c>
    </row>
    <row r="41" spans="1:17" x14ac:dyDescent="0.35">
      <c r="B41" s="49" t="s">
        <v>237</v>
      </c>
      <c r="J41">
        <v>2</v>
      </c>
      <c r="K41" t="s">
        <v>204</v>
      </c>
      <c r="L41">
        <v>1</v>
      </c>
      <c r="M41" t="s">
        <v>205</v>
      </c>
      <c r="N41" t="s">
        <v>136</v>
      </c>
      <c r="O41">
        <v>2004</v>
      </c>
      <c r="Q41" t="s">
        <v>120</v>
      </c>
    </row>
    <row r="42" spans="1:17" x14ac:dyDescent="0.35">
      <c r="B42" s="49" t="s">
        <v>236</v>
      </c>
      <c r="J42">
        <v>3</v>
      </c>
      <c r="K42" t="s">
        <v>206</v>
      </c>
    </row>
    <row r="43" spans="1:17" x14ac:dyDescent="0.35">
      <c r="K43" t="s">
        <v>207</v>
      </c>
      <c r="M43" t="s">
        <v>217</v>
      </c>
    </row>
    <row r="44" spans="1:17" x14ac:dyDescent="0.35">
      <c r="A44" s="50" t="s">
        <v>102</v>
      </c>
      <c r="B44" s="2" t="s">
        <v>255</v>
      </c>
      <c r="K44" t="s">
        <v>208</v>
      </c>
    </row>
    <row r="45" spans="1:17" x14ac:dyDescent="0.35">
      <c r="B45" t="s">
        <v>103</v>
      </c>
      <c r="K45" t="s">
        <v>209</v>
      </c>
      <c r="M45" t="s">
        <v>218</v>
      </c>
      <c r="N45" t="s">
        <v>136</v>
      </c>
      <c r="O45">
        <v>1992</v>
      </c>
    </row>
    <row r="46" spans="1:17" x14ac:dyDescent="0.35">
      <c r="B46" t="s">
        <v>104</v>
      </c>
      <c r="K46" t="s">
        <v>209</v>
      </c>
      <c r="M46" t="s">
        <v>219</v>
      </c>
      <c r="N46" t="s">
        <v>136</v>
      </c>
      <c r="O46">
        <v>1992</v>
      </c>
    </row>
    <row r="47" spans="1:17" x14ac:dyDescent="0.35">
      <c r="B47" t="s">
        <v>105</v>
      </c>
      <c r="K47" t="s">
        <v>210</v>
      </c>
    </row>
    <row r="48" spans="1:17" x14ac:dyDescent="0.35">
      <c r="B48" t="s">
        <v>106</v>
      </c>
      <c r="K48" t="s">
        <v>211</v>
      </c>
      <c r="M48" t="s">
        <v>220</v>
      </c>
      <c r="N48" t="s">
        <v>136</v>
      </c>
      <c r="O48">
        <v>1992</v>
      </c>
    </row>
    <row r="49" spans="1:17" x14ac:dyDescent="0.35">
      <c r="B49" t="s">
        <v>107</v>
      </c>
      <c r="K49" t="s">
        <v>211</v>
      </c>
      <c r="M49" t="s">
        <v>221</v>
      </c>
      <c r="N49" t="s">
        <v>136</v>
      </c>
      <c r="O49">
        <v>1992</v>
      </c>
    </row>
    <row r="50" spans="1:17" x14ac:dyDescent="0.35">
      <c r="B50" t="s">
        <v>108</v>
      </c>
      <c r="K50" t="s">
        <v>212</v>
      </c>
      <c r="M50" t="s">
        <v>222</v>
      </c>
      <c r="N50" t="s">
        <v>136</v>
      </c>
      <c r="O50">
        <v>1992</v>
      </c>
    </row>
    <row r="51" spans="1:17" x14ac:dyDescent="0.35">
      <c r="B51" t="s">
        <v>109</v>
      </c>
      <c r="K51" t="s">
        <v>212</v>
      </c>
      <c r="M51" t="s">
        <v>223</v>
      </c>
      <c r="N51" t="s">
        <v>136</v>
      </c>
      <c r="O51">
        <v>1992</v>
      </c>
    </row>
    <row r="52" spans="1:17" x14ac:dyDescent="0.35">
      <c r="B52" t="s">
        <v>238</v>
      </c>
      <c r="K52" t="s">
        <v>213</v>
      </c>
    </row>
    <row r="53" spans="1:17" x14ac:dyDescent="0.35">
      <c r="B53" t="s">
        <v>233</v>
      </c>
      <c r="K53" t="s">
        <v>214</v>
      </c>
      <c r="M53" t="s">
        <v>224</v>
      </c>
      <c r="N53" t="s">
        <v>136</v>
      </c>
      <c r="O53">
        <v>1992</v>
      </c>
    </row>
    <row r="54" spans="1:17" x14ac:dyDescent="0.35">
      <c r="K54" t="s">
        <v>215</v>
      </c>
      <c r="M54" t="s">
        <v>225</v>
      </c>
      <c r="N54" t="s">
        <v>136</v>
      </c>
      <c r="O54">
        <v>1992</v>
      </c>
    </row>
    <row r="55" spans="1:17" x14ac:dyDescent="0.35">
      <c r="K55" t="s">
        <v>216</v>
      </c>
    </row>
    <row r="56" spans="1:17" x14ac:dyDescent="0.35">
      <c r="K56" t="s">
        <v>232</v>
      </c>
      <c r="M56" t="s">
        <v>71</v>
      </c>
      <c r="N56" t="s">
        <v>136</v>
      </c>
      <c r="O56">
        <v>1992</v>
      </c>
      <c r="P56" t="s">
        <v>226</v>
      </c>
      <c r="Q56" t="s">
        <v>120</v>
      </c>
    </row>
    <row r="57" spans="1:17" x14ac:dyDescent="0.35">
      <c r="A57" s="50" t="s">
        <v>447</v>
      </c>
      <c r="B57" s="2" t="s">
        <v>448</v>
      </c>
      <c r="K57" s="49" t="s">
        <v>227</v>
      </c>
    </row>
    <row r="58" spans="1:17" x14ac:dyDescent="0.35">
      <c r="B58" t="s">
        <v>449</v>
      </c>
      <c r="J58">
        <v>1</v>
      </c>
      <c r="K58" t="s">
        <v>228</v>
      </c>
      <c r="L58">
        <v>2</v>
      </c>
      <c r="M58" t="s">
        <v>155</v>
      </c>
      <c r="N58" t="s">
        <v>229</v>
      </c>
      <c r="O58">
        <v>2004</v>
      </c>
      <c r="Q58" t="s">
        <v>120</v>
      </c>
    </row>
    <row r="59" spans="1:17" x14ac:dyDescent="0.35">
      <c r="J59">
        <v>2</v>
      </c>
      <c r="K59" t="s">
        <v>230</v>
      </c>
      <c r="L59">
        <v>1</v>
      </c>
      <c r="M59" t="s">
        <v>231</v>
      </c>
      <c r="N59" t="s">
        <v>229</v>
      </c>
      <c r="O59">
        <v>1992</v>
      </c>
      <c r="Q59" t="s">
        <v>120</v>
      </c>
    </row>
    <row r="60" spans="1:17" x14ac:dyDescent="0.35">
      <c r="B60" s="49" t="s">
        <v>450</v>
      </c>
    </row>
    <row r="61" spans="1:17" x14ac:dyDescent="0.35">
      <c r="B61" s="49" t="s">
        <v>451</v>
      </c>
    </row>
    <row r="62" spans="1:17" x14ac:dyDescent="0.35">
      <c r="B62" s="49" t="s">
        <v>92</v>
      </c>
    </row>
    <row r="63" spans="1:17" x14ac:dyDescent="0.35">
      <c r="B63" s="49" t="s">
        <v>452</v>
      </c>
    </row>
    <row r="64" spans="1:17" x14ac:dyDescent="0.35">
      <c r="B64" s="49" t="s">
        <v>93</v>
      </c>
    </row>
    <row r="65" spans="2:2" x14ac:dyDescent="0.35">
      <c r="B65" s="49" t="s">
        <v>453</v>
      </c>
    </row>
    <row r="66" spans="2:2" x14ac:dyDescent="0.35">
      <c r="B66" s="49" t="s">
        <v>454</v>
      </c>
    </row>
  </sheetData>
  <mergeCells count="1">
    <mergeCell ref="J1:Q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zoomScaleNormal="100" workbookViewId="0">
      <selection activeCell="D44" sqref="D44"/>
    </sheetView>
  </sheetViews>
  <sheetFormatPr baseColWidth="10" defaultRowHeight="14.5" x14ac:dyDescent="0.35"/>
  <cols>
    <col min="1" max="1" width="17.7265625" customWidth="1"/>
    <col min="2" max="2" width="58.54296875" customWidth="1"/>
    <col min="3" max="3" width="5.26953125" customWidth="1"/>
    <col min="4" max="4" width="6.26953125" customWidth="1"/>
    <col min="5" max="5" width="50.26953125" customWidth="1"/>
    <col min="6" max="6" width="32.81640625" customWidth="1"/>
    <col min="7" max="7" width="5" bestFit="1" customWidth="1"/>
    <col min="8" max="8" width="16" customWidth="1"/>
    <col min="9" max="9" width="14.81640625" customWidth="1"/>
    <col min="10" max="10" width="13.81640625" hidden="1" customWidth="1"/>
  </cols>
  <sheetData>
    <row r="1" spans="1:10" ht="19.5" customHeight="1" thickBot="1" x14ac:dyDescent="0.4">
      <c r="A1" s="191" t="s">
        <v>0</v>
      </c>
      <c r="B1" s="191"/>
      <c r="C1" s="191"/>
      <c r="D1" s="191"/>
      <c r="E1" s="209" t="s">
        <v>300</v>
      </c>
      <c r="F1" s="210"/>
      <c r="G1" s="211"/>
      <c r="H1" s="81"/>
      <c r="I1" s="81"/>
      <c r="J1" s="61"/>
    </row>
    <row r="2" spans="1:10" ht="15" customHeight="1" x14ac:dyDescent="0.35">
      <c r="A2" s="191"/>
      <c r="B2" s="191"/>
      <c r="C2" s="191"/>
      <c r="D2" s="191"/>
      <c r="E2" s="205" t="s">
        <v>390</v>
      </c>
      <c r="F2" s="206"/>
      <c r="G2" s="118">
        <f>F21</f>
        <v>1460</v>
      </c>
      <c r="H2" s="110"/>
      <c r="J2" s="5"/>
    </row>
    <row r="3" spans="1:10" ht="15" customHeight="1" x14ac:dyDescent="0.35">
      <c r="B3" s="28" t="s">
        <v>264</v>
      </c>
      <c r="E3" s="207" t="s">
        <v>391</v>
      </c>
      <c r="F3" s="208"/>
      <c r="G3" s="77">
        <v>5</v>
      </c>
      <c r="H3" s="111"/>
      <c r="J3" s="5"/>
    </row>
    <row r="4" spans="1:10" ht="15" customHeight="1" x14ac:dyDescent="0.35">
      <c r="B4" s="28" t="s">
        <v>263</v>
      </c>
      <c r="E4" s="207" t="s">
        <v>392</v>
      </c>
      <c r="F4" s="208"/>
      <c r="G4" s="77">
        <v>0.12</v>
      </c>
      <c r="H4" s="111"/>
      <c r="J4" s="5"/>
    </row>
    <row r="5" spans="1:10" ht="15" customHeight="1" x14ac:dyDescent="0.35">
      <c r="B5" s="28" t="s">
        <v>262</v>
      </c>
      <c r="E5" s="193" t="s">
        <v>393</v>
      </c>
      <c r="F5" s="194"/>
      <c r="G5" s="77">
        <v>0.22</v>
      </c>
      <c r="H5" s="111"/>
      <c r="J5" s="5"/>
    </row>
    <row r="6" spans="1:10" ht="15" customHeight="1" x14ac:dyDescent="0.35">
      <c r="B6" s="28" t="s">
        <v>261</v>
      </c>
      <c r="E6" s="197" t="s">
        <v>394</v>
      </c>
      <c r="F6" s="198"/>
      <c r="G6" s="77">
        <v>0.6</v>
      </c>
      <c r="H6" s="111"/>
      <c r="J6" s="5"/>
    </row>
    <row r="7" spans="1:10" ht="15" customHeight="1" x14ac:dyDescent="0.35">
      <c r="B7" s="28" t="s">
        <v>260</v>
      </c>
      <c r="E7" s="193" t="s">
        <v>395</v>
      </c>
      <c r="F7" s="194"/>
      <c r="G7" s="77">
        <v>0.6</v>
      </c>
      <c r="H7" s="112"/>
      <c r="J7" s="5"/>
    </row>
    <row r="8" spans="1:10" ht="15.75" customHeight="1" thickBot="1" x14ac:dyDescent="0.4">
      <c r="B8" s="28" t="s">
        <v>259</v>
      </c>
      <c r="E8" s="195" t="s">
        <v>396</v>
      </c>
      <c r="F8" s="196"/>
      <c r="G8" s="78">
        <v>50</v>
      </c>
      <c r="H8" s="111"/>
      <c r="J8" s="7"/>
    </row>
    <row r="9" spans="1:10" ht="15" thickBot="1" x14ac:dyDescent="0.4">
      <c r="B9" s="189" t="s">
        <v>400</v>
      </c>
      <c r="C9" s="190"/>
      <c r="D9" s="190"/>
    </row>
    <row r="10" spans="1:10" ht="19" thickBot="1" x14ac:dyDescent="0.5">
      <c r="A10" s="182" t="s">
        <v>397</v>
      </c>
      <c r="B10" s="183"/>
      <c r="C10" s="109" t="s">
        <v>48</v>
      </c>
      <c r="D10" s="35">
        <f>D15+D23+D29+D33+D38+D43</f>
        <v>81.434794520547939</v>
      </c>
      <c r="E10" s="192"/>
      <c r="F10" s="192"/>
    </row>
    <row r="11" spans="1:10" ht="19" thickBot="1" x14ac:dyDescent="0.5">
      <c r="B11" s="65"/>
      <c r="C11" s="64"/>
      <c r="D11" s="63"/>
      <c r="F11" s="113"/>
    </row>
    <row r="12" spans="1:10" ht="15.75" customHeight="1" x14ac:dyDescent="0.35">
      <c r="E12" s="203" t="s">
        <v>66</v>
      </c>
      <c r="F12" s="199" t="s">
        <v>398</v>
      </c>
      <c r="G12" s="200"/>
    </row>
    <row r="13" spans="1:10" ht="15" thickBot="1" x14ac:dyDescent="0.4">
      <c r="A13" s="184" t="s">
        <v>3</v>
      </c>
      <c r="B13" s="185"/>
      <c r="C13" s="185"/>
      <c r="D13" s="186"/>
      <c r="E13" s="204"/>
      <c r="F13" s="201"/>
      <c r="G13" s="202"/>
    </row>
    <row r="14" spans="1:10" x14ac:dyDescent="0.35">
      <c r="A14" s="188" t="s">
        <v>4</v>
      </c>
      <c r="B14" s="188"/>
      <c r="E14" s="119" t="s">
        <v>55</v>
      </c>
      <c r="F14" s="187">
        <v>80000</v>
      </c>
      <c r="G14" s="187"/>
    </row>
    <row r="15" spans="1:10" ht="15.5" x14ac:dyDescent="0.35">
      <c r="A15" s="94" t="s">
        <v>5</v>
      </c>
      <c r="B15" t="s">
        <v>6</v>
      </c>
      <c r="C15" s="70" t="s">
        <v>41</v>
      </c>
      <c r="D15" s="151">
        <f>F14/(G2*G3)</f>
        <v>10.95890410958904</v>
      </c>
      <c r="E15" s="115" t="s">
        <v>57</v>
      </c>
      <c r="F15" s="180">
        <v>2000</v>
      </c>
      <c r="G15" s="180"/>
    </row>
    <row r="16" spans="1:10" ht="16.5" x14ac:dyDescent="0.35">
      <c r="B16" t="s">
        <v>7</v>
      </c>
      <c r="E16" s="115" t="s">
        <v>399</v>
      </c>
      <c r="F16" s="181">
        <f>F17*F18</f>
        <v>42</v>
      </c>
      <c r="G16" s="181"/>
    </row>
    <row r="17" spans="1:9" x14ac:dyDescent="0.35">
      <c r="B17" t="s">
        <v>8</v>
      </c>
      <c r="E17" s="116" t="s">
        <v>39</v>
      </c>
      <c r="F17" s="181">
        <v>7</v>
      </c>
      <c r="G17" s="181"/>
    </row>
    <row r="18" spans="1:9" x14ac:dyDescent="0.35">
      <c r="B18" t="s">
        <v>9</v>
      </c>
      <c r="E18" s="116" t="s">
        <v>40</v>
      </c>
      <c r="F18" s="181">
        <v>6</v>
      </c>
      <c r="G18" s="181"/>
    </row>
    <row r="19" spans="1:9" x14ac:dyDescent="0.35">
      <c r="E19" s="115" t="s">
        <v>401</v>
      </c>
      <c r="F19" s="179">
        <v>15</v>
      </c>
      <c r="G19" s="179"/>
    </row>
    <row r="20" spans="1:9" x14ac:dyDescent="0.35">
      <c r="E20" s="115" t="s">
        <v>402</v>
      </c>
      <c r="F20" s="180">
        <v>39</v>
      </c>
      <c r="G20" s="180"/>
    </row>
    <row r="21" spans="1:9" x14ac:dyDescent="0.35">
      <c r="E21" s="120" t="s">
        <v>403</v>
      </c>
      <c r="F21" s="181">
        <v>1460</v>
      </c>
      <c r="G21" s="181"/>
    </row>
    <row r="22" spans="1:9" x14ac:dyDescent="0.35">
      <c r="A22" s="188" t="s">
        <v>10</v>
      </c>
      <c r="B22" s="188"/>
    </row>
    <row r="23" spans="1:9" ht="15.5" x14ac:dyDescent="0.35">
      <c r="A23" s="94" t="s">
        <v>11</v>
      </c>
      <c r="B23" t="s">
        <v>12</v>
      </c>
      <c r="C23" s="70" t="s">
        <v>38</v>
      </c>
      <c r="D23" s="151">
        <f>(F14/2) *(G4/G2)</f>
        <v>3.2876712328767126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s="192" t="s">
        <v>14</v>
      </c>
      <c r="B28" s="192"/>
    </row>
    <row r="29" spans="1:9" ht="15.5" x14ac:dyDescent="0.35">
      <c r="A29" s="94" t="s">
        <v>15</v>
      </c>
      <c r="B29" t="s">
        <v>16</v>
      </c>
      <c r="C29" s="70" t="s">
        <v>42</v>
      </c>
      <c r="D29" s="152">
        <f>F15/G2</f>
        <v>1.3698630136986301</v>
      </c>
      <c r="F29" s="3"/>
      <c r="I29" s="21"/>
    </row>
    <row r="30" spans="1:9" x14ac:dyDescent="0.35">
      <c r="B30" t="s">
        <v>8</v>
      </c>
    </row>
    <row r="32" spans="1:9" x14ac:dyDescent="0.35">
      <c r="A32" s="188" t="s">
        <v>17</v>
      </c>
      <c r="B32" s="188"/>
    </row>
    <row r="33" spans="1:4" ht="15.5" x14ac:dyDescent="0.35">
      <c r="A33" s="94" t="s">
        <v>18</v>
      </c>
      <c r="B33" t="s">
        <v>19</v>
      </c>
      <c r="C33" s="70" t="s">
        <v>43</v>
      </c>
      <c r="D33" s="153">
        <f>(G8*F16)/G2</f>
        <v>1.4383561643835616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s="188" t="s">
        <v>21</v>
      </c>
      <c r="B37" s="188"/>
    </row>
    <row r="38" spans="1:4" ht="15.5" x14ac:dyDescent="0.35">
      <c r="A38" s="94" t="s">
        <v>22</v>
      </c>
      <c r="B38" t="s">
        <v>23</v>
      </c>
      <c r="C38" s="70" t="s">
        <v>44</v>
      </c>
      <c r="D38" s="154">
        <f>G5*G7*F19</f>
        <v>1.98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s="188" t="s">
        <v>26</v>
      </c>
      <c r="B42" s="188"/>
    </row>
    <row r="43" spans="1:4" ht="15.5" x14ac:dyDescent="0.35">
      <c r="A43" s="94" t="s">
        <v>27</v>
      </c>
      <c r="B43" t="s">
        <v>28</v>
      </c>
      <c r="C43" s="70" t="s">
        <v>45</v>
      </c>
      <c r="D43" s="155">
        <f>F20+(F20*G6)</f>
        <v>62.4</v>
      </c>
    </row>
    <row r="44" spans="1:4" x14ac:dyDescent="0.35">
      <c r="B44" t="s">
        <v>29</v>
      </c>
    </row>
  </sheetData>
  <mergeCells count="29">
    <mergeCell ref="E2:F2"/>
    <mergeCell ref="E3:F3"/>
    <mergeCell ref="E4:F4"/>
    <mergeCell ref="E5:F5"/>
    <mergeCell ref="E1:G1"/>
    <mergeCell ref="E7:F7"/>
    <mergeCell ref="E8:F8"/>
    <mergeCell ref="E10:F10"/>
    <mergeCell ref="E6:F6"/>
    <mergeCell ref="F12:G13"/>
    <mergeCell ref="E12:E13"/>
    <mergeCell ref="A32:B32"/>
    <mergeCell ref="A37:B37"/>
    <mergeCell ref="A42:B42"/>
    <mergeCell ref="B9:D9"/>
    <mergeCell ref="A1:D2"/>
    <mergeCell ref="A14:B14"/>
    <mergeCell ref="A22:B22"/>
    <mergeCell ref="A28:B28"/>
    <mergeCell ref="F19:G19"/>
    <mergeCell ref="F20:G20"/>
    <mergeCell ref="F21:G21"/>
    <mergeCell ref="A10:B10"/>
    <mergeCell ref="A13:D13"/>
    <mergeCell ref="F14:G14"/>
    <mergeCell ref="F15:G15"/>
    <mergeCell ref="F16:G16"/>
    <mergeCell ref="F17:G17"/>
    <mergeCell ref="F18:G18"/>
  </mergeCells>
  <pageMargins left="0.25" right="0.25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zoomScale="70" zoomScaleNormal="70" workbookViewId="0">
      <selection activeCell="H14" sqref="H14:H15"/>
    </sheetView>
  </sheetViews>
  <sheetFormatPr baseColWidth="10" defaultRowHeight="14.5" x14ac:dyDescent="0.35"/>
  <cols>
    <col min="1" max="1" width="17.7265625" customWidth="1"/>
    <col min="2" max="2" width="55.54296875" customWidth="1"/>
    <col min="3" max="3" width="7.1796875" customWidth="1"/>
    <col min="4" max="4" width="6.81640625" customWidth="1"/>
    <col min="5" max="5" width="46.453125" customWidth="1"/>
    <col min="6" max="6" width="27.1796875" customWidth="1"/>
    <col min="7" max="7" width="6.7265625" customWidth="1"/>
    <col min="8" max="8" width="16" customWidth="1"/>
    <col min="9" max="9" width="14.81640625" customWidth="1"/>
    <col min="10" max="10" width="13.81640625" customWidth="1"/>
  </cols>
  <sheetData>
    <row r="1" spans="1:10" ht="19" thickBot="1" x14ac:dyDescent="0.4">
      <c r="A1" s="191" t="s">
        <v>0</v>
      </c>
      <c r="B1" s="191"/>
      <c r="C1" s="191"/>
      <c r="D1" s="191"/>
      <c r="E1" s="209" t="s">
        <v>301</v>
      </c>
      <c r="F1" s="210"/>
      <c r="G1" s="211"/>
      <c r="H1" s="158"/>
      <c r="I1" s="79"/>
      <c r="J1" s="81"/>
    </row>
    <row r="2" spans="1:10" ht="15.5" x14ac:dyDescent="0.35">
      <c r="A2" s="191"/>
      <c r="B2" s="191"/>
      <c r="C2" s="191"/>
      <c r="D2" s="191"/>
      <c r="E2" s="223" t="s">
        <v>409</v>
      </c>
      <c r="F2" s="224"/>
      <c r="G2" s="76">
        <f>F21</f>
        <v>1580</v>
      </c>
      <c r="H2" s="110"/>
    </row>
    <row r="3" spans="1:10" ht="15.5" x14ac:dyDescent="0.35">
      <c r="B3" s="28" t="s">
        <v>264</v>
      </c>
      <c r="E3" s="225" t="s">
        <v>417</v>
      </c>
      <c r="F3" s="194"/>
      <c r="G3" s="77">
        <v>5</v>
      </c>
      <c r="H3" s="111"/>
    </row>
    <row r="4" spans="1:10" ht="15.5" x14ac:dyDescent="0.35">
      <c r="B4" s="28" t="s">
        <v>263</v>
      </c>
      <c r="E4" s="225" t="s">
        <v>418</v>
      </c>
      <c r="F4" s="194"/>
      <c r="G4" s="77">
        <v>0.12</v>
      </c>
      <c r="H4" s="111"/>
    </row>
    <row r="5" spans="1:10" ht="15.5" x14ac:dyDescent="0.35">
      <c r="B5" s="28" t="s">
        <v>267</v>
      </c>
      <c r="E5" s="225" t="s">
        <v>393</v>
      </c>
      <c r="F5" s="194"/>
      <c r="G5" s="77">
        <v>0.22</v>
      </c>
      <c r="H5" s="111"/>
    </row>
    <row r="6" spans="1:10" ht="15.5" x14ac:dyDescent="0.35">
      <c r="B6" s="28" t="s">
        <v>261</v>
      </c>
      <c r="E6" s="225" t="s">
        <v>394</v>
      </c>
      <c r="F6" s="194"/>
      <c r="G6" s="77">
        <v>0.6</v>
      </c>
      <c r="H6" s="159"/>
    </row>
    <row r="7" spans="1:10" ht="15.5" x14ac:dyDescent="0.35">
      <c r="B7" s="28" t="s">
        <v>268</v>
      </c>
      <c r="E7" s="219" t="s">
        <v>395</v>
      </c>
      <c r="F7" s="220"/>
      <c r="G7" s="77">
        <v>0.6</v>
      </c>
      <c r="H7" s="111"/>
    </row>
    <row r="8" spans="1:10" ht="16" thickBot="1" x14ac:dyDescent="0.4">
      <c r="B8" s="28" t="s">
        <v>269</v>
      </c>
      <c r="E8" s="221" t="s">
        <v>396</v>
      </c>
      <c r="F8" s="222"/>
      <c r="G8" s="78">
        <v>50</v>
      </c>
      <c r="H8" s="111"/>
    </row>
    <row r="9" spans="1:10" ht="15" thickBot="1" x14ac:dyDescent="0.4">
      <c r="A9" s="189" t="s">
        <v>49</v>
      </c>
      <c r="B9" s="189"/>
      <c r="C9" s="189"/>
      <c r="D9" s="189"/>
    </row>
    <row r="10" spans="1:10" ht="19" thickBot="1" x14ac:dyDescent="0.5">
      <c r="A10" s="212" t="s">
        <v>408</v>
      </c>
      <c r="B10" s="213"/>
      <c r="C10" s="33" t="s">
        <v>48</v>
      </c>
      <c r="D10" s="35">
        <f>D15+D23+D29+D33+D38+D43</f>
        <v>47.838227848101269</v>
      </c>
      <c r="E10" s="192"/>
      <c r="F10" s="192"/>
    </row>
    <row r="11" spans="1:10" ht="19" thickBot="1" x14ac:dyDescent="0.5">
      <c r="B11" s="65"/>
      <c r="C11" s="65"/>
      <c r="D11" s="63"/>
      <c r="E11" s="6"/>
      <c r="F11" s="113"/>
    </row>
    <row r="12" spans="1:10" ht="15.75" customHeight="1" x14ac:dyDescent="0.35">
      <c r="E12" s="203" t="s">
        <v>66</v>
      </c>
      <c r="F12" s="215" t="s">
        <v>49</v>
      </c>
      <c r="G12" s="216"/>
    </row>
    <row r="13" spans="1:10" ht="15" thickBot="1" x14ac:dyDescent="0.4">
      <c r="A13" s="214" t="s">
        <v>3</v>
      </c>
      <c r="B13" s="214"/>
      <c r="C13" s="214"/>
      <c r="D13" s="214"/>
      <c r="E13" s="204"/>
      <c r="F13" s="217"/>
      <c r="G13" s="218"/>
    </row>
    <row r="14" spans="1:10" x14ac:dyDescent="0.35">
      <c r="A14" t="s">
        <v>4</v>
      </c>
      <c r="E14" s="160" t="s">
        <v>407</v>
      </c>
      <c r="F14" s="180">
        <v>10000</v>
      </c>
      <c r="G14" s="180"/>
    </row>
    <row r="15" spans="1:10" ht="15.5" x14ac:dyDescent="0.35">
      <c r="A15" s="139" t="s">
        <v>5</v>
      </c>
      <c r="B15" t="s">
        <v>6</v>
      </c>
      <c r="C15" s="70" t="s">
        <v>41</v>
      </c>
      <c r="D15" s="156">
        <f>F14/(G2*G3)</f>
        <v>1.2658227848101267</v>
      </c>
      <c r="E15" s="117" t="s">
        <v>57</v>
      </c>
      <c r="F15" s="180">
        <v>1000</v>
      </c>
      <c r="G15" s="180"/>
    </row>
    <row r="16" spans="1:10" ht="16.5" x14ac:dyDescent="0.35">
      <c r="B16" t="s">
        <v>7</v>
      </c>
      <c r="E16" s="117" t="s">
        <v>406</v>
      </c>
      <c r="F16" s="181">
        <v>12</v>
      </c>
      <c r="G16" s="181"/>
    </row>
    <row r="17" spans="1:9" x14ac:dyDescent="0.35">
      <c r="B17" t="s">
        <v>8</v>
      </c>
      <c r="E17" s="67" t="s">
        <v>39</v>
      </c>
      <c r="F17" s="181">
        <v>4</v>
      </c>
      <c r="G17" s="181"/>
    </row>
    <row r="18" spans="1:9" x14ac:dyDescent="0.35">
      <c r="B18" t="s">
        <v>9</v>
      </c>
      <c r="E18" s="67" t="s">
        <v>40</v>
      </c>
      <c r="F18" s="181">
        <v>3</v>
      </c>
      <c r="G18" s="181"/>
    </row>
    <row r="19" spans="1:9" x14ac:dyDescent="0.35">
      <c r="E19" s="117" t="s">
        <v>404</v>
      </c>
      <c r="F19" s="179">
        <v>15</v>
      </c>
      <c r="G19" s="179"/>
    </row>
    <row r="20" spans="1:9" x14ac:dyDescent="0.35">
      <c r="E20" s="117" t="s">
        <v>405</v>
      </c>
      <c r="F20" s="180">
        <v>27</v>
      </c>
      <c r="G20" s="180"/>
    </row>
    <row r="21" spans="1:9" x14ac:dyDescent="0.35">
      <c r="E21" s="117" t="s">
        <v>65</v>
      </c>
      <c r="F21" s="181">
        <v>1580</v>
      </c>
      <c r="G21" s="181"/>
    </row>
    <row r="22" spans="1:9" x14ac:dyDescent="0.35">
      <c r="A22" t="s">
        <v>10</v>
      </c>
    </row>
    <row r="23" spans="1:9" ht="15.5" x14ac:dyDescent="0.35">
      <c r="A23" s="139" t="s">
        <v>11</v>
      </c>
      <c r="B23" t="s">
        <v>12</v>
      </c>
      <c r="C23" s="70" t="s">
        <v>38</v>
      </c>
      <c r="D23" s="151">
        <f>(F14/2) *(G4/G2)</f>
        <v>0.37974683544303794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s="139" t="s">
        <v>15</v>
      </c>
      <c r="B29" t="s">
        <v>16</v>
      </c>
      <c r="C29" s="70" t="s">
        <v>42</v>
      </c>
      <c r="D29" s="152">
        <f>F15/G2</f>
        <v>0.63291139240506333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4" ht="15.5" x14ac:dyDescent="0.35">
      <c r="A33" s="139" t="s">
        <v>18</v>
      </c>
      <c r="B33" t="s">
        <v>19</v>
      </c>
      <c r="C33" s="70" t="s">
        <v>43</v>
      </c>
      <c r="D33" s="153">
        <f>(G8*F16)/G2</f>
        <v>0.379746835443038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t="s">
        <v>21</v>
      </c>
    </row>
    <row r="38" spans="1:4" ht="15.5" x14ac:dyDescent="0.35">
      <c r="A38" s="139" t="s">
        <v>22</v>
      </c>
      <c r="B38" t="s">
        <v>23</v>
      </c>
      <c r="C38" s="70" t="s">
        <v>44</v>
      </c>
      <c r="D38" s="154">
        <f>G5*G7*F19</f>
        <v>1.98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t="s">
        <v>26</v>
      </c>
    </row>
    <row r="43" spans="1:4" ht="15.5" x14ac:dyDescent="0.35">
      <c r="A43" s="139" t="s">
        <v>27</v>
      </c>
      <c r="B43" t="s">
        <v>28</v>
      </c>
      <c r="C43" s="70" t="s">
        <v>45</v>
      </c>
      <c r="D43" s="155">
        <f>F20+(F20*G6)</f>
        <v>43.2</v>
      </c>
    </row>
    <row r="44" spans="1:4" x14ac:dyDescent="0.35">
      <c r="B44" t="s">
        <v>29</v>
      </c>
    </row>
  </sheetData>
  <mergeCells count="23">
    <mergeCell ref="A10:B10"/>
    <mergeCell ref="E12:E13"/>
    <mergeCell ref="A1:D2"/>
    <mergeCell ref="A13:D13"/>
    <mergeCell ref="A9:D9"/>
    <mergeCell ref="E1:G1"/>
    <mergeCell ref="F12:G13"/>
    <mergeCell ref="E10:F10"/>
    <mergeCell ref="E7:F7"/>
    <mergeCell ref="E8:F8"/>
    <mergeCell ref="E2:F2"/>
    <mergeCell ref="E3:F3"/>
    <mergeCell ref="E4:F4"/>
    <mergeCell ref="E5:F5"/>
    <mergeCell ref="E6:F6"/>
    <mergeCell ref="F19:G19"/>
    <mergeCell ref="F20:G20"/>
    <mergeCell ref="F21:G21"/>
    <mergeCell ref="F14:G14"/>
    <mergeCell ref="F15:G15"/>
    <mergeCell ref="F16:G16"/>
    <mergeCell ref="F17:G17"/>
    <mergeCell ref="F18:G18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zoomScale="70" zoomScaleNormal="70" workbookViewId="0">
      <selection activeCell="E34" sqref="E34"/>
    </sheetView>
  </sheetViews>
  <sheetFormatPr baseColWidth="10" defaultRowHeight="14.5" x14ac:dyDescent="0.35"/>
  <cols>
    <col min="1" max="1" width="17.7265625" customWidth="1"/>
    <col min="2" max="2" width="57.1796875" customWidth="1"/>
    <col min="3" max="3" width="5.54296875" customWidth="1"/>
    <col min="4" max="4" width="5.81640625" customWidth="1"/>
    <col min="5" max="5" width="46.453125" customWidth="1"/>
    <col min="6" max="6" width="21.1796875" customWidth="1"/>
    <col min="7" max="7" width="8.453125" customWidth="1"/>
    <col min="8" max="8" width="16" customWidth="1"/>
    <col min="9" max="9" width="14.81640625" customWidth="1"/>
    <col min="10" max="10" width="13.81640625" customWidth="1"/>
  </cols>
  <sheetData>
    <row r="1" spans="1:10" ht="18.75" customHeight="1" x14ac:dyDescent="0.35">
      <c r="A1" s="191" t="s">
        <v>0</v>
      </c>
      <c r="B1" s="191"/>
      <c r="C1" s="191"/>
      <c r="D1" s="234"/>
      <c r="E1" s="227" t="s">
        <v>302</v>
      </c>
      <c r="F1" s="228"/>
      <c r="G1" s="229"/>
      <c r="H1" s="81"/>
      <c r="I1" s="81"/>
      <c r="J1" s="81"/>
    </row>
    <row r="2" spans="1:10" ht="15.5" x14ac:dyDescent="0.35">
      <c r="A2" s="191"/>
      <c r="B2" s="191"/>
      <c r="C2" s="191"/>
      <c r="D2" s="234"/>
      <c r="E2" s="235" t="s">
        <v>409</v>
      </c>
      <c r="F2" s="236"/>
      <c r="G2" s="76">
        <f>F21</f>
        <v>1400</v>
      </c>
      <c r="H2" s="110"/>
    </row>
    <row r="3" spans="1:10" ht="15.5" x14ac:dyDescent="0.35">
      <c r="B3" s="28" t="s">
        <v>264</v>
      </c>
      <c r="E3" s="235" t="s">
        <v>391</v>
      </c>
      <c r="F3" s="236"/>
      <c r="G3" s="77">
        <v>5</v>
      </c>
      <c r="H3" s="111"/>
    </row>
    <row r="4" spans="1:10" ht="15.5" x14ac:dyDescent="0.35">
      <c r="B4" s="28" t="s">
        <v>263</v>
      </c>
      <c r="E4" s="235" t="s">
        <v>392</v>
      </c>
      <c r="F4" s="236"/>
      <c r="G4" s="77">
        <v>0.12</v>
      </c>
      <c r="H4" s="111"/>
    </row>
    <row r="5" spans="1:10" ht="15.5" x14ac:dyDescent="0.35">
      <c r="B5" s="28" t="s">
        <v>267</v>
      </c>
      <c r="E5" s="235" t="s">
        <v>393</v>
      </c>
      <c r="F5" s="236"/>
      <c r="G5" s="77">
        <v>0.22</v>
      </c>
      <c r="H5" s="111"/>
    </row>
    <row r="6" spans="1:10" ht="15.5" x14ac:dyDescent="0.35">
      <c r="B6" s="28" t="s">
        <v>261</v>
      </c>
      <c r="E6" s="235" t="s">
        <v>394</v>
      </c>
      <c r="F6" s="236"/>
      <c r="G6" s="77">
        <v>0.6</v>
      </c>
      <c r="H6" s="111"/>
    </row>
    <row r="7" spans="1:10" ht="15.5" x14ac:dyDescent="0.35">
      <c r="B7" s="28" t="s">
        <v>260</v>
      </c>
      <c r="E7" s="235" t="s">
        <v>395</v>
      </c>
      <c r="F7" s="236"/>
      <c r="G7" s="77">
        <v>0.6</v>
      </c>
      <c r="H7" s="111"/>
    </row>
    <row r="8" spans="1:10" ht="16" thickBot="1" x14ac:dyDescent="0.4">
      <c r="B8" s="28" t="s">
        <v>269</v>
      </c>
      <c r="E8" s="237" t="s">
        <v>396</v>
      </c>
      <c r="F8" s="238"/>
      <c r="G8" s="78">
        <v>50</v>
      </c>
      <c r="H8" s="111"/>
    </row>
    <row r="9" spans="1:10" ht="15" thickBot="1" x14ac:dyDescent="0.4">
      <c r="B9" s="226" t="s">
        <v>410</v>
      </c>
      <c r="C9" s="226"/>
      <c r="D9" s="226"/>
    </row>
    <row r="10" spans="1:10" ht="19" thickBot="1" x14ac:dyDescent="0.5">
      <c r="A10" s="212" t="s">
        <v>408</v>
      </c>
      <c r="B10" s="213"/>
      <c r="C10" s="33" t="s">
        <v>48</v>
      </c>
      <c r="D10" s="35">
        <f>D15+D23+D29+D33+D38+D43</f>
        <v>66.094285714285718</v>
      </c>
      <c r="E10" s="192"/>
      <c r="F10" s="192"/>
    </row>
    <row r="11" spans="1:10" ht="19" thickBot="1" x14ac:dyDescent="0.5">
      <c r="B11" s="65"/>
      <c r="C11" s="65"/>
      <c r="D11" s="63"/>
      <c r="E11" s="6"/>
      <c r="F11" s="113"/>
    </row>
    <row r="12" spans="1:10" ht="15.75" customHeight="1" x14ac:dyDescent="0.35">
      <c r="E12" s="203" t="s">
        <v>66</v>
      </c>
      <c r="F12" s="230" t="s">
        <v>53</v>
      </c>
      <c r="G12" s="231"/>
    </row>
    <row r="13" spans="1:10" ht="15" thickBot="1" x14ac:dyDescent="0.4">
      <c r="A13" s="185" t="s">
        <v>3</v>
      </c>
      <c r="B13" s="185"/>
      <c r="C13" s="185"/>
      <c r="D13" s="186"/>
      <c r="E13" s="204"/>
      <c r="F13" s="232" t="s">
        <v>50</v>
      </c>
      <c r="G13" s="233"/>
    </row>
    <row r="14" spans="1:10" x14ac:dyDescent="0.35">
      <c r="A14" t="s">
        <v>4</v>
      </c>
      <c r="E14" s="133" t="s">
        <v>55</v>
      </c>
      <c r="F14" s="187">
        <v>90000</v>
      </c>
      <c r="G14" s="187"/>
    </row>
    <row r="15" spans="1:10" ht="15.5" x14ac:dyDescent="0.35">
      <c r="A15" s="139" t="s">
        <v>5</v>
      </c>
      <c r="B15" t="s">
        <v>6</v>
      </c>
      <c r="C15" s="70" t="s">
        <v>41</v>
      </c>
      <c r="D15" s="151">
        <f>F14/(G2*G3)</f>
        <v>12.857142857142858</v>
      </c>
      <c r="E15" s="134" t="s">
        <v>57</v>
      </c>
      <c r="F15" s="180">
        <v>800</v>
      </c>
      <c r="G15" s="180"/>
    </row>
    <row r="16" spans="1:10" ht="16.5" x14ac:dyDescent="0.35">
      <c r="B16" t="s">
        <v>7</v>
      </c>
      <c r="E16" s="133" t="s">
        <v>58</v>
      </c>
      <c r="F16" s="181">
        <v>12</v>
      </c>
      <c r="G16" s="181"/>
    </row>
    <row r="17" spans="1:9" x14ac:dyDescent="0.35">
      <c r="B17" t="s">
        <v>8</v>
      </c>
      <c r="E17" s="108" t="s">
        <v>39</v>
      </c>
      <c r="F17" s="181">
        <v>4</v>
      </c>
      <c r="G17" s="181"/>
    </row>
    <row r="18" spans="1:9" x14ac:dyDescent="0.35">
      <c r="B18" t="s">
        <v>9</v>
      </c>
      <c r="E18" s="108" t="s">
        <v>40</v>
      </c>
      <c r="F18" s="181">
        <v>3</v>
      </c>
      <c r="G18" s="181"/>
    </row>
    <row r="19" spans="1:9" x14ac:dyDescent="0.35">
      <c r="E19" s="133" t="s">
        <v>61</v>
      </c>
      <c r="F19" s="179">
        <v>15</v>
      </c>
      <c r="G19" s="179"/>
    </row>
    <row r="20" spans="1:9" ht="15" thickBot="1" x14ac:dyDescent="0.4">
      <c r="E20" s="135" t="s">
        <v>272</v>
      </c>
      <c r="F20" s="180">
        <v>29</v>
      </c>
      <c r="G20" s="180"/>
    </row>
    <row r="21" spans="1:9" ht="15" thickBot="1" x14ac:dyDescent="0.4">
      <c r="E21" s="114" t="s">
        <v>65</v>
      </c>
      <c r="F21" s="181">
        <v>1400</v>
      </c>
      <c r="G21" s="181"/>
    </row>
    <row r="22" spans="1:9" x14ac:dyDescent="0.35">
      <c r="A22" t="s">
        <v>10</v>
      </c>
    </row>
    <row r="23" spans="1:9" ht="15.5" x14ac:dyDescent="0.35">
      <c r="A23" s="139" t="s">
        <v>11</v>
      </c>
      <c r="B23" t="s">
        <v>12</v>
      </c>
      <c r="C23" s="70" t="s">
        <v>38</v>
      </c>
      <c r="D23" s="151">
        <f>(F14/2) *(G4/G2)</f>
        <v>3.8571428571428572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s="139" t="s">
        <v>15</v>
      </c>
      <c r="B29" t="s">
        <v>16</v>
      </c>
      <c r="C29" s="70" t="s">
        <v>42</v>
      </c>
      <c r="D29" s="152">
        <f>F15/G2</f>
        <v>0.5714285714285714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4" ht="15.5" x14ac:dyDescent="0.35">
      <c r="A33" s="139" t="s">
        <v>18</v>
      </c>
      <c r="B33" t="s">
        <v>19</v>
      </c>
      <c r="C33" s="70" t="s">
        <v>43</v>
      </c>
      <c r="D33" s="153">
        <f>(G8*F16)/G2</f>
        <v>0.42857142857142855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t="s">
        <v>21</v>
      </c>
    </row>
    <row r="38" spans="1:4" ht="15.5" x14ac:dyDescent="0.35">
      <c r="A38" s="139" t="s">
        <v>22</v>
      </c>
      <c r="B38" t="s">
        <v>23</v>
      </c>
      <c r="C38" s="70" t="s">
        <v>44</v>
      </c>
      <c r="D38" s="154">
        <f>G5*G7*F19</f>
        <v>1.98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t="s">
        <v>26</v>
      </c>
    </row>
    <row r="43" spans="1:4" ht="15.5" x14ac:dyDescent="0.35">
      <c r="A43" s="139" t="s">
        <v>27</v>
      </c>
      <c r="B43" t="s">
        <v>28</v>
      </c>
      <c r="C43" s="70" t="s">
        <v>45</v>
      </c>
      <c r="D43" s="155">
        <f>F20+(F20*G6)</f>
        <v>46.4</v>
      </c>
    </row>
    <row r="44" spans="1:4" x14ac:dyDescent="0.35">
      <c r="B44" t="s">
        <v>29</v>
      </c>
    </row>
  </sheetData>
  <mergeCells count="24">
    <mergeCell ref="E1:G1"/>
    <mergeCell ref="E12:E13"/>
    <mergeCell ref="F12:G12"/>
    <mergeCell ref="F13:G13"/>
    <mergeCell ref="A1:D2"/>
    <mergeCell ref="E10:F10"/>
    <mergeCell ref="E6:F6"/>
    <mergeCell ref="E7:F7"/>
    <mergeCell ref="E8:F8"/>
    <mergeCell ref="E2:F2"/>
    <mergeCell ref="E3:F3"/>
    <mergeCell ref="E4:F4"/>
    <mergeCell ref="E5:F5"/>
    <mergeCell ref="F19:G19"/>
    <mergeCell ref="F20:G20"/>
    <mergeCell ref="F21:G21"/>
    <mergeCell ref="B9:D9"/>
    <mergeCell ref="A10:B10"/>
    <mergeCell ref="A13:D13"/>
    <mergeCell ref="F14:G14"/>
    <mergeCell ref="F15:G15"/>
    <mergeCell ref="F16:G16"/>
    <mergeCell ref="F17:G17"/>
    <mergeCell ref="F18:G18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"/>
  <sheetViews>
    <sheetView topLeftCell="B1" workbookViewId="0">
      <selection activeCell="B22" sqref="B22"/>
    </sheetView>
  </sheetViews>
  <sheetFormatPr baseColWidth="10" defaultRowHeight="14.5" x14ac:dyDescent="0.35"/>
  <cols>
    <col min="1" max="1" width="17.7265625" customWidth="1"/>
    <col min="2" max="2" width="64.7265625" customWidth="1"/>
    <col min="3" max="3" width="5.453125" customWidth="1"/>
    <col min="4" max="4" width="6.1796875" customWidth="1"/>
    <col min="5" max="5" width="46.453125" customWidth="1"/>
    <col min="6" max="6" width="21.1796875" customWidth="1"/>
    <col min="7" max="7" width="8.1796875" customWidth="1"/>
    <col min="8" max="8" width="16" customWidth="1"/>
    <col min="9" max="9" width="14.81640625" customWidth="1"/>
    <col min="10" max="10" width="13.81640625" customWidth="1"/>
  </cols>
  <sheetData>
    <row r="1" spans="1:10" ht="18.5" x14ac:dyDescent="0.35">
      <c r="A1" s="2" t="s">
        <v>0</v>
      </c>
      <c r="C1" s="249" t="s">
        <v>303</v>
      </c>
      <c r="D1" s="250"/>
      <c r="E1" s="250"/>
      <c r="F1" s="250"/>
      <c r="G1" s="251"/>
      <c r="H1" s="81"/>
      <c r="I1" s="81"/>
      <c r="J1" s="81"/>
    </row>
    <row r="2" spans="1:10" ht="15.5" x14ac:dyDescent="0.35">
      <c r="C2" s="243" t="s">
        <v>46</v>
      </c>
      <c r="D2" s="244"/>
      <c r="E2" s="252" t="s">
        <v>85</v>
      </c>
      <c r="F2" s="253"/>
      <c r="G2" s="76">
        <f>F21</f>
        <v>1630</v>
      </c>
    </row>
    <row r="3" spans="1:10" ht="15.5" x14ac:dyDescent="0.35">
      <c r="B3" s="28" t="s">
        <v>264</v>
      </c>
      <c r="C3" s="243" t="s">
        <v>47</v>
      </c>
      <c r="D3" s="244"/>
      <c r="E3" s="239" t="s">
        <v>32</v>
      </c>
      <c r="F3" s="240"/>
      <c r="G3" s="77">
        <v>5</v>
      </c>
    </row>
    <row r="4" spans="1:10" ht="15.5" x14ac:dyDescent="0.35">
      <c r="B4" s="28" t="s">
        <v>263</v>
      </c>
      <c r="C4" s="243" t="s">
        <v>54</v>
      </c>
      <c r="D4" s="244"/>
      <c r="E4" s="239" t="s">
        <v>33</v>
      </c>
      <c r="F4" s="240"/>
      <c r="G4" s="77">
        <v>0.12</v>
      </c>
    </row>
    <row r="5" spans="1:10" ht="15.5" x14ac:dyDescent="0.35">
      <c r="B5" s="28" t="s">
        <v>267</v>
      </c>
      <c r="C5" s="243" t="s">
        <v>59</v>
      </c>
      <c r="D5" s="244"/>
      <c r="E5" s="239" t="s">
        <v>34</v>
      </c>
      <c r="F5" s="240"/>
      <c r="G5" s="77">
        <v>0.22</v>
      </c>
    </row>
    <row r="6" spans="1:10" ht="15.5" x14ac:dyDescent="0.35">
      <c r="B6" s="28" t="s">
        <v>261</v>
      </c>
      <c r="C6" s="243" t="s">
        <v>63</v>
      </c>
      <c r="D6" s="244"/>
      <c r="E6" s="239" t="s">
        <v>35</v>
      </c>
      <c r="F6" s="240"/>
      <c r="G6" s="77">
        <v>0.6</v>
      </c>
    </row>
    <row r="7" spans="1:10" ht="15.5" x14ac:dyDescent="0.35">
      <c r="B7" s="28" t="s">
        <v>260</v>
      </c>
      <c r="C7" s="243" t="s">
        <v>60</v>
      </c>
      <c r="D7" s="244"/>
      <c r="E7" s="239" t="s">
        <v>36</v>
      </c>
      <c r="F7" s="240"/>
      <c r="G7" s="77">
        <v>0.6</v>
      </c>
    </row>
    <row r="8" spans="1:10" ht="16" thickBot="1" x14ac:dyDescent="0.4">
      <c r="B8" s="28" t="s">
        <v>269</v>
      </c>
      <c r="C8" s="245" t="s">
        <v>56</v>
      </c>
      <c r="D8" s="246"/>
      <c r="E8" s="247" t="s">
        <v>37</v>
      </c>
      <c r="F8" s="248"/>
      <c r="G8" s="78">
        <v>50</v>
      </c>
    </row>
    <row r="9" spans="1:10" ht="15" thickBot="1" x14ac:dyDescent="0.4"/>
    <row r="10" spans="1:10" ht="19" thickBot="1" x14ac:dyDescent="0.5">
      <c r="A10" t="s">
        <v>1</v>
      </c>
      <c r="B10" s="1" t="s">
        <v>2</v>
      </c>
      <c r="C10" s="33" t="s">
        <v>48</v>
      </c>
      <c r="D10" s="35">
        <f>D15+D23+D29+D33+D38+D43</f>
        <v>70.024466257668706</v>
      </c>
      <c r="E10" s="241" t="s">
        <v>265</v>
      </c>
      <c r="F10" s="242"/>
    </row>
    <row r="11" spans="1:10" ht="19" thickBot="1" x14ac:dyDescent="0.5">
      <c r="B11" s="65"/>
      <c r="C11" s="65"/>
      <c r="D11" s="63"/>
      <c r="F11" s="36" t="s">
        <v>67</v>
      </c>
    </row>
    <row r="12" spans="1:10" ht="15.75" customHeight="1" x14ac:dyDescent="0.35">
      <c r="E12" s="8" t="s">
        <v>66</v>
      </c>
      <c r="F12" s="38" t="s">
        <v>53</v>
      </c>
    </row>
    <row r="13" spans="1:10" ht="15" thickBot="1" x14ac:dyDescent="0.4">
      <c r="A13" s="2" t="s">
        <v>3</v>
      </c>
      <c r="E13" s="9"/>
      <c r="F13" s="39" t="s">
        <v>52</v>
      </c>
    </row>
    <row r="14" spans="1:10" x14ac:dyDescent="0.35">
      <c r="A14" t="s">
        <v>4</v>
      </c>
      <c r="E14" s="85" t="s">
        <v>55</v>
      </c>
      <c r="F14" s="13">
        <v>126000</v>
      </c>
    </row>
    <row r="15" spans="1:10" ht="15.5" x14ac:dyDescent="0.35">
      <c r="A15" t="s">
        <v>5</v>
      </c>
      <c r="B15" t="s">
        <v>6</v>
      </c>
      <c r="C15" s="70" t="s">
        <v>41</v>
      </c>
      <c r="D15" s="71">
        <f>F14/(G2*G3)</f>
        <v>15.460122699386503</v>
      </c>
      <c r="E15" s="84" t="s">
        <v>57</v>
      </c>
      <c r="F15" s="13">
        <v>1200</v>
      </c>
    </row>
    <row r="16" spans="1:10" ht="16.5" x14ac:dyDescent="0.35">
      <c r="B16" t="s">
        <v>7</v>
      </c>
      <c r="E16" s="85" t="s">
        <v>58</v>
      </c>
      <c r="F16" s="14">
        <v>13.5</v>
      </c>
    </row>
    <row r="17" spans="1:9" x14ac:dyDescent="0.35">
      <c r="B17" t="s">
        <v>8</v>
      </c>
      <c r="E17" s="14" t="s">
        <v>39</v>
      </c>
      <c r="F17" s="14">
        <v>4.5</v>
      </c>
    </row>
    <row r="18" spans="1:9" x14ac:dyDescent="0.35">
      <c r="B18" t="s">
        <v>9</v>
      </c>
      <c r="E18" s="14" t="s">
        <v>40</v>
      </c>
      <c r="F18" s="14">
        <v>3</v>
      </c>
    </row>
    <row r="19" spans="1:9" x14ac:dyDescent="0.35">
      <c r="E19" s="85" t="s">
        <v>61</v>
      </c>
      <c r="F19" s="15">
        <v>18</v>
      </c>
    </row>
    <row r="20" spans="1:9" ht="15" thickBot="1" x14ac:dyDescent="0.4">
      <c r="E20" s="87" t="s">
        <v>271</v>
      </c>
      <c r="F20" s="16">
        <v>29</v>
      </c>
    </row>
    <row r="21" spans="1:9" ht="15" thickBot="1" x14ac:dyDescent="0.4">
      <c r="E21" s="88" t="s">
        <v>65</v>
      </c>
      <c r="F21" s="30">
        <v>1630</v>
      </c>
    </row>
    <row r="22" spans="1:9" x14ac:dyDescent="0.35">
      <c r="A22" t="s">
        <v>10</v>
      </c>
    </row>
    <row r="23" spans="1:9" ht="15.5" x14ac:dyDescent="0.35">
      <c r="A23" t="s">
        <v>11</v>
      </c>
      <c r="B23" t="s">
        <v>12</v>
      </c>
      <c r="C23" s="70" t="s">
        <v>38</v>
      </c>
      <c r="D23" s="71">
        <f>(F14/2) *(G4/G2)</f>
        <v>4.6380368098159508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t="s">
        <v>15</v>
      </c>
      <c r="B29" t="s">
        <v>16</v>
      </c>
      <c r="C29" s="70" t="s">
        <v>42</v>
      </c>
      <c r="D29" s="72">
        <f>F15/G2</f>
        <v>0.73619631901840488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4" ht="15.5" x14ac:dyDescent="0.35">
      <c r="A33" t="s">
        <v>18</v>
      </c>
      <c r="B33" t="s">
        <v>19</v>
      </c>
      <c r="C33" s="70" t="s">
        <v>43</v>
      </c>
      <c r="D33" s="73">
        <f>(G8*F16)/G2</f>
        <v>0.41411042944785276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t="s">
        <v>21</v>
      </c>
    </row>
    <row r="38" spans="1:4" ht="15.5" x14ac:dyDescent="0.35">
      <c r="A38" t="s">
        <v>22</v>
      </c>
      <c r="B38" t="s">
        <v>23</v>
      </c>
      <c r="C38" s="70" t="s">
        <v>44</v>
      </c>
      <c r="D38" s="74">
        <f>G5*G7*F19</f>
        <v>2.3760000000000003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t="s">
        <v>26</v>
      </c>
    </row>
    <row r="43" spans="1:4" ht="15.5" x14ac:dyDescent="0.35">
      <c r="A43" t="s">
        <v>27</v>
      </c>
      <c r="B43" t="s">
        <v>28</v>
      </c>
      <c r="C43" s="70" t="s">
        <v>45</v>
      </c>
      <c r="D43" s="75">
        <f>F20+(F20*G6)</f>
        <v>46.4</v>
      </c>
    </row>
    <row r="44" spans="1:4" x14ac:dyDescent="0.35">
      <c r="B44" t="s">
        <v>29</v>
      </c>
    </row>
  </sheetData>
  <mergeCells count="16">
    <mergeCell ref="C1:G1"/>
    <mergeCell ref="C2:D2"/>
    <mergeCell ref="C3:D3"/>
    <mergeCell ref="C4:D4"/>
    <mergeCell ref="E2:F2"/>
    <mergeCell ref="E3:F3"/>
    <mergeCell ref="E4:F4"/>
    <mergeCell ref="E5:F5"/>
    <mergeCell ref="E6:F6"/>
    <mergeCell ref="E7:F7"/>
    <mergeCell ref="E10:F10"/>
    <mergeCell ref="C5:D5"/>
    <mergeCell ref="C6:D6"/>
    <mergeCell ref="C7:D7"/>
    <mergeCell ref="C8:D8"/>
    <mergeCell ref="E8:F8"/>
  </mergeCells>
  <pageMargins left="0.25" right="0.25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4"/>
  <sheetViews>
    <sheetView zoomScale="60" zoomScaleNormal="60" workbookViewId="0">
      <selection activeCell="F54" sqref="F54"/>
    </sheetView>
  </sheetViews>
  <sheetFormatPr baseColWidth="10" defaultRowHeight="14.5" x14ac:dyDescent="0.35"/>
  <cols>
    <col min="1" max="1" width="17.7265625" customWidth="1"/>
    <col min="2" max="2" width="52.81640625" customWidth="1"/>
    <col min="3" max="3" width="7.453125" customWidth="1"/>
    <col min="4" max="4" width="6.1796875" customWidth="1"/>
    <col min="5" max="5" width="58.81640625" customWidth="1"/>
    <col min="6" max="6" width="21.1796875" customWidth="1"/>
    <col min="7" max="7" width="8.1796875" customWidth="1"/>
    <col min="8" max="8" width="16" customWidth="1"/>
    <col min="9" max="9" width="14.81640625" customWidth="1"/>
    <col min="10" max="10" width="13.81640625" customWidth="1"/>
  </cols>
  <sheetData>
    <row r="1" spans="1:10" ht="19" thickBot="1" x14ac:dyDescent="0.4">
      <c r="A1" s="191" t="s">
        <v>0</v>
      </c>
      <c r="B1" s="191"/>
      <c r="C1" s="191"/>
      <c r="D1" s="191"/>
      <c r="E1" s="209" t="s">
        <v>304</v>
      </c>
      <c r="F1" s="210"/>
      <c r="G1" s="211"/>
      <c r="H1" s="81"/>
      <c r="I1" s="81"/>
      <c r="J1" s="81"/>
    </row>
    <row r="2" spans="1:10" ht="15.5" x14ac:dyDescent="0.35">
      <c r="A2" s="191"/>
      <c r="B2" s="191"/>
      <c r="C2" s="191"/>
      <c r="D2" s="191"/>
      <c r="E2" s="223" t="s">
        <v>409</v>
      </c>
      <c r="F2" s="224"/>
      <c r="G2" s="118">
        <f>F21</f>
        <v>1630</v>
      </c>
      <c r="H2" s="148"/>
    </row>
    <row r="3" spans="1:10" ht="15.5" x14ac:dyDescent="0.35">
      <c r="B3" s="28" t="s">
        <v>264</v>
      </c>
      <c r="E3" s="243" t="s">
        <v>391</v>
      </c>
      <c r="F3" s="244"/>
      <c r="G3" s="77">
        <v>5</v>
      </c>
      <c r="H3" s="149"/>
    </row>
    <row r="4" spans="1:10" ht="15.5" x14ac:dyDescent="0.35">
      <c r="B4" s="28" t="s">
        <v>263</v>
      </c>
      <c r="E4" s="225" t="s">
        <v>392</v>
      </c>
      <c r="F4" s="194"/>
      <c r="G4" s="77">
        <v>0.12</v>
      </c>
      <c r="H4" s="149"/>
    </row>
    <row r="5" spans="1:10" ht="15.5" x14ac:dyDescent="0.35">
      <c r="B5" s="28" t="s">
        <v>267</v>
      </c>
      <c r="E5" s="225" t="s">
        <v>393</v>
      </c>
      <c r="F5" s="194"/>
      <c r="G5" s="77">
        <v>0.22</v>
      </c>
      <c r="H5" s="149"/>
    </row>
    <row r="6" spans="1:10" ht="15.5" x14ac:dyDescent="0.35">
      <c r="B6" s="28" t="s">
        <v>261</v>
      </c>
      <c r="E6" s="225" t="s">
        <v>394</v>
      </c>
      <c r="F6" s="194"/>
      <c r="G6" s="77">
        <v>0.6</v>
      </c>
      <c r="H6" s="149"/>
    </row>
    <row r="7" spans="1:10" ht="15.5" x14ac:dyDescent="0.35">
      <c r="B7" s="28" t="s">
        <v>260</v>
      </c>
      <c r="E7" s="225" t="s">
        <v>395</v>
      </c>
      <c r="F7" s="194"/>
      <c r="G7" s="77">
        <v>0.6</v>
      </c>
      <c r="H7" s="149"/>
    </row>
    <row r="8" spans="1:10" ht="16" thickBot="1" x14ac:dyDescent="0.4">
      <c r="B8" s="28" t="s">
        <v>269</v>
      </c>
      <c r="E8" s="263" t="s">
        <v>396</v>
      </c>
      <c r="F8" s="196"/>
      <c r="G8" s="78">
        <v>50</v>
      </c>
      <c r="H8" s="149"/>
    </row>
    <row r="9" spans="1:10" ht="15" thickBot="1" x14ac:dyDescent="0.4">
      <c r="A9" s="189" t="s">
        <v>308</v>
      </c>
      <c r="B9" s="189"/>
      <c r="C9" s="189"/>
      <c r="D9" s="189"/>
    </row>
    <row r="10" spans="1:10" ht="19" thickBot="1" x14ac:dyDescent="0.5">
      <c r="A10" s="212" t="s">
        <v>408</v>
      </c>
      <c r="B10" s="213"/>
      <c r="C10" s="33" t="s">
        <v>48</v>
      </c>
      <c r="D10" s="35">
        <f>D15+D23+D29+D33+D38+D43</f>
        <v>70.024466257668706</v>
      </c>
      <c r="E10" s="192"/>
      <c r="F10" s="192"/>
    </row>
    <row r="11" spans="1:10" ht="19" thickBot="1" x14ac:dyDescent="0.5">
      <c r="B11" s="65"/>
      <c r="C11" s="65"/>
      <c r="D11" s="63"/>
      <c r="E11" s="6"/>
      <c r="F11" s="113"/>
    </row>
    <row r="12" spans="1:10" ht="15.75" customHeight="1" x14ac:dyDescent="0.35">
      <c r="E12" s="257" t="s">
        <v>66</v>
      </c>
      <c r="F12" s="199" t="s">
        <v>308</v>
      </c>
      <c r="G12" s="200"/>
    </row>
    <row r="13" spans="1:10" ht="15" thickBot="1" x14ac:dyDescent="0.4">
      <c r="A13" s="185" t="s">
        <v>3</v>
      </c>
      <c r="B13" s="185"/>
      <c r="C13" s="185"/>
      <c r="D13" s="186"/>
      <c r="E13" s="258"/>
      <c r="F13" s="261" t="s">
        <v>309</v>
      </c>
      <c r="G13" s="262"/>
    </row>
    <row r="14" spans="1:10" x14ac:dyDescent="0.35">
      <c r="A14" t="s">
        <v>4</v>
      </c>
      <c r="E14" s="133" t="s">
        <v>55</v>
      </c>
      <c r="F14" s="180">
        <v>126000</v>
      </c>
      <c r="G14" s="254"/>
    </row>
    <row r="15" spans="1:10" ht="15.5" x14ac:dyDescent="0.35">
      <c r="A15" s="139" t="s">
        <v>5</v>
      </c>
      <c r="B15" t="s">
        <v>6</v>
      </c>
      <c r="C15" s="70" t="s">
        <v>41</v>
      </c>
      <c r="D15" s="156">
        <f>F14/(G2*G3)</f>
        <v>15.460122699386503</v>
      </c>
      <c r="E15" s="150" t="s">
        <v>57</v>
      </c>
      <c r="F15" s="180">
        <v>1200</v>
      </c>
      <c r="G15" s="254"/>
    </row>
    <row r="16" spans="1:10" ht="16.5" x14ac:dyDescent="0.35">
      <c r="B16" t="s">
        <v>7</v>
      </c>
      <c r="E16" s="133" t="s">
        <v>58</v>
      </c>
      <c r="F16" s="181">
        <v>13.5</v>
      </c>
      <c r="G16" s="259"/>
    </row>
    <row r="17" spans="1:9" x14ac:dyDescent="0.35">
      <c r="B17" t="s">
        <v>8</v>
      </c>
      <c r="E17" s="108" t="s">
        <v>39</v>
      </c>
      <c r="F17" s="181">
        <v>4.5</v>
      </c>
      <c r="G17" s="259"/>
    </row>
    <row r="18" spans="1:9" x14ac:dyDescent="0.35">
      <c r="B18" t="s">
        <v>9</v>
      </c>
      <c r="E18" s="108" t="s">
        <v>40</v>
      </c>
      <c r="F18" s="181">
        <v>3</v>
      </c>
      <c r="G18" s="259"/>
    </row>
    <row r="19" spans="1:9" x14ac:dyDescent="0.35">
      <c r="E19" s="133" t="s">
        <v>61</v>
      </c>
      <c r="F19" s="179">
        <v>18</v>
      </c>
      <c r="G19" s="260"/>
    </row>
    <row r="20" spans="1:9" ht="15" thickBot="1" x14ac:dyDescent="0.4">
      <c r="E20" s="135" t="s">
        <v>271</v>
      </c>
      <c r="F20" s="180">
        <v>29</v>
      </c>
      <c r="G20" s="254"/>
    </row>
    <row r="21" spans="1:9" ht="15" thickBot="1" x14ac:dyDescent="0.4">
      <c r="E21" s="114" t="s">
        <v>65</v>
      </c>
      <c r="F21" s="255">
        <v>1630</v>
      </c>
      <c r="G21" s="256"/>
    </row>
    <row r="22" spans="1:9" x14ac:dyDescent="0.35">
      <c r="A22" t="s">
        <v>10</v>
      </c>
    </row>
    <row r="23" spans="1:9" ht="15.5" x14ac:dyDescent="0.35">
      <c r="A23" s="139" t="s">
        <v>11</v>
      </c>
      <c r="B23" t="s">
        <v>12</v>
      </c>
      <c r="C23" s="70" t="s">
        <v>38</v>
      </c>
      <c r="D23" s="151">
        <f>(F14/2) *(G4/G2)</f>
        <v>4.6380368098159508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s="139" t="s">
        <v>15</v>
      </c>
      <c r="B29" t="s">
        <v>16</v>
      </c>
      <c r="C29" s="70" t="s">
        <v>42</v>
      </c>
      <c r="D29" s="152">
        <f>F15/G2</f>
        <v>0.73619631901840488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8" ht="15.5" x14ac:dyDescent="0.35">
      <c r="A33" s="139" t="s">
        <v>18</v>
      </c>
      <c r="B33" t="s">
        <v>19</v>
      </c>
      <c r="C33" s="70" t="s">
        <v>43</v>
      </c>
      <c r="D33" s="153">
        <f>(G8*F16)/G2</f>
        <v>0.41411042944785276</v>
      </c>
    </row>
    <row r="34" spans="1:8" x14ac:dyDescent="0.35">
      <c r="B34" t="s">
        <v>20</v>
      </c>
    </row>
    <row r="35" spans="1:8" x14ac:dyDescent="0.35">
      <c r="B35" t="s">
        <v>8</v>
      </c>
    </row>
    <row r="37" spans="1:8" x14ac:dyDescent="0.35">
      <c r="A37" t="s">
        <v>21</v>
      </c>
    </row>
    <row r="38" spans="1:8" ht="16" thickBot="1" x14ac:dyDescent="0.4">
      <c r="A38" s="139" t="s">
        <v>22</v>
      </c>
      <c r="B38" t="s">
        <v>23</v>
      </c>
      <c r="C38" s="70" t="s">
        <v>44</v>
      </c>
      <c r="D38" s="154">
        <f>G5*G7*F19</f>
        <v>2.3760000000000003</v>
      </c>
    </row>
    <row r="39" spans="1:8" ht="15" thickBot="1" x14ac:dyDescent="0.4">
      <c r="B39" t="s">
        <v>24</v>
      </c>
      <c r="H39" s="32"/>
    </row>
    <row r="40" spans="1:8" x14ac:dyDescent="0.35">
      <c r="B40" t="s">
        <v>25</v>
      </c>
    </row>
    <row r="42" spans="1:8" x14ac:dyDescent="0.35">
      <c r="A42" t="s">
        <v>26</v>
      </c>
    </row>
    <row r="43" spans="1:8" ht="15.5" x14ac:dyDescent="0.35">
      <c r="A43" s="139" t="s">
        <v>27</v>
      </c>
      <c r="B43" t="s">
        <v>28</v>
      </c>
      <c r="C43" s="70" t="s">
        <v>45</v>
      </c>
      <c r="D43" s="155">
        <f>F20+(F20*G6)</f>
        <v>46.4</v>
      </c>
    </row>
    <row r="44" spans="1:8" x14ac:dyDescent="0.35">
      <c r="B44" t="s">
        <v>29</v>
      </c>
    </row>
  </sheetData>
  <mergeCells count="24">
    <mergeCell ref="A1:D2"/>
    <mergeCell ref="A9:D9"/>
    <mergeCell ref="F12:G12"/>
    <mergeCell ref="F13:G13"/>
    <mergeCell ref="F14:G14"/>
    <mergeCell ref="E4:F4"/>
    <mergeCell ref="E2:F2"/>
    <mergeCell ref="E3:F3"/>
    <mergeCell ref="E1:G1"/>
    <mergeCell ref="E8:F8"/>
    <mergeCell ref="E10:F10"/>
    <mergeCell ref="E5:F5"/>
    <mergeCell ref="E6:F6"/>
    <mergeCell ref="E7:F7"/>
    <mergeCell ref="F20:G20"/>
    <mergeCell ref="F21:G21"/>
    <mergeCell ref="E12:E13"/>
    <mergeCell ref="A10:B10"/>
    <mergeCell ref="A13:D13"/>
    <mergeCell ref="F15:G15"/>
    <mergeCell ref="F16:G16"/>
    <mergeCell ref="F17:G17"/>
    <mergeCell ref="F18:G18"/>
    <mergeCell ref="F19:G19"/>
  </mergeCells>
  <pageMargins left="0.25" right="0.25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4"/>
  <sheetViews>
    <sheetView workbookViewId="0">
      <selection activeCell="G2" sqref="G2"/>
    </sheetView>
  </sheetViews>
  <sheetFormatPr baseColWidth="10" defaultRowHeight="14.5" x14ac:dyDescent="0.35"/>
  <cols>
    <col min="1" max="1" width="17.7265625" customWidth="1"/>
    <col min="2" max="2" width="64.453125" customWidth="1"/>
    <col min="3" max="3" width="5.81640625" customWidth="1"/>
    <col min="4" max="4" width="6.26953125" customWidth="1"/>
    <col min="5" max="5" width="46.453125" customWidth="1"/>
    <col min="6" max="6" width="21.1796875" customWidth="1"/>
    <col min="7" max="7" width="7.7265625" customWidth="1"/>
    <col min="8" max="8" width="16" customWidth="1"/>
    <col min="9" max="9" width="14.81640625" customWidth="1"/>
    <col min="10" max="10" width="13.81640625" customWidth="1"/>
  </cols>
  <sheetData>
    <row r="1" spans="1:10" ht="18.5" x14ac:dyDescent="0.35">
      <c r="A1" s="2" t="s">
        <v>0</v>
      </c>
      <c r="C1" s="265" t="s">
        <v>305</v>
      </c>
      <c r="D1" s="266"/>
      <c r="E1" s="266"/>
      <c r="F1" s="266"/>
      <c r="G1" s="267"/>
      <c r="H1" s="81"/>
      <c r="I1" s="81"/>
      <c r="J1" s="81"/>
    </row>
    <row r="2" spans="1:10" ht="15.5" x14ac:dyDescent="0.35">
      <c r="C2" s="264" t="s">
        <v>46</v>
      </c>
      <c r="D2" s="220"/>
      <c r="E2" s="252" t="s">
        <v>85</v>
      </c>
      <c r="F2" s="253"/>
      <c r="G2" s="66">
        <f>F21</f>
        <v>1450</v>
      </c>
    </row>
    <row r="3" spans="1:10" ht="15.5" x14ac:dyDescent="0.35">
      <c r="B3" s="28" t="s">
        <v>264</v>
      </c>
      <c r="C3" s="264" t="s">
        <v>47</v>
      </c>
      <c r="D3" s="220"/>
      <c r="E3" s="239" t="s">
        <v>32</v>
      </c>
      <c r="F3" s="240"/>
      <c r="G3" s="67">
        <v>5</v>
      </c>
    </row>
    <row r="4" spans="1:10" ht="15.5" x14ac:dyDescent="0.35">
      <c r="B4" s="28" t="s">
        <v>263</v>
      </c>
      <c r="C4" s="264" t="s">
        <v>54</v>
      </c>
      <c r="D4" s="220"/>
      <c r="E4" s="239" t="s">
        <v>33</v>
      </c>
      <c r="F4" s="240"/>
      <c r="G4" s="67">
        <v>0.12</v>
      </c>
    </row>
    <row r="5" spans="1:10" ht="15.5" x14ac:dyDescent="0.35">
      <c r="B5" s="28" t="s">
        <v>267</v>
      </c>
      <c r="C5" s="264" t="s">
        <v>59</v>
      </c>
      <c r="D5" s="220"/>
      <c r="E5" s="239" t="s">
        <v>34</v>
      </c>
      <c r="F5" s="240"/>
      <c r="G5" s="67">
        <v>0.22</v>
      </c>
    </row>
    <row r="6" spans="1:10" ht="15.5" x14ac:dyDescent="0.35">
      <c r="B6" s="28" t="s">
        <v>270</v>
      </c>
      <c r="C6" s="264" t="s">
        <v>63</v>
      </c>
      <c r="D6" s="220"/>
      <c r="E6" s="239" t="s">
        <v>35</v>
      </c>
      <c r="F6" s="240"/>
      <c r="G6" s="67">
        <v>0.6</v>
      </c>
    </row>
    <row r="7" spans="1:10" ht="15.5" x14ac:dyDescent="0.35">
      <c r="B7" s="28" t="s">
        <v>260</v>
      </c>
      <c r="C7" s="264" t="s">
        <v>60</v>
      </c>
      <c r="D7" s="220"/>
      <c r="E7" s="239" t="s">
        <v>36</v>
      </c>
      <c r="F7" s="240"/>
      <c r="G7" s="67">
        <v>0.6</v>
      </c>
    </row>
    <row r="8" spans="1:10" ht="15.5" x14ac:dyDescent="0.35">
      <c r="B8" s="28" t="s">
        <v>269</v>
      </c>
      <c r="C8" s="264" t="s">
        <v>56</v>
      </c>
      <c r="D8" s="220"/>
      <c r="E8" s="239" t="s">
        <v>37</v>
      </c>
      <c r="F8" s="240"/>
      <c r="G8" s="67">
        <v>50</v>
      </c>
    </row>
    <row r="9" spans="1:10" ht="15" thickBot="1" x14ac:dyDescent="0.4"/>
    <row r="10" spans="1:10" ht="19" thickBot="1" x14ac:dyDescent="0.5">
      <c r="A10" t="s">
        <v>1</v>
      </c>
      <c r="B10" s="1" t="s">
        <v>2</v>
      </c>
      <c r="C10" s="33" t="s">
        <v>48</v>
      </c>
      <c r="D10" s="35">
        <f>D15+D23+D29+D33+D38+D43</f>
        <v>85.524827586206897</v>
      </c>
      <c r="E10" s="241" t="s">
        <v>265</v>
      </c>
      <c r="F10" s="242"/>
    </row>
    <row r="11" spans="1:10" ht="19" thickBot="1" x14ac:dyDescent="0.5">
      <c r="B11" s="65"/>
      <c r="D11" s="65"/>
      <c r="F11" s="36" t="s">
        <v>67</v>
      </c>
    </row>
    <row r="12" spans="1:10" ht="15.75" customHeight="1" x14ac:dyDescent="0.35">
      <c r="E12" s="8" t="s">
        <v>66</v>
      </c>
      <c r="F12" s="40" t="s">
        <v>64</v>
      </c>
    </row>
    <row r="13" spans="1:10" ht="15" thickBot="1" x14ac:dyDescent="0.4">
      <c r="A13" s="2" t="s">
        <v>3</v>
      </c>
      <c r="E13" s="9"/>
      <c r="F13" s="41">
        <v>7000</v>
      </c>
    </row>
    <row r="14" spans="1:10" x14ac:dyDescent="0.35">
      <c r="A14" t="s">
        <v>4</v>
      </c>
      <c r="E14" s="85" t="s">
        <v>55</v>
      </c>
      <c r="F14" s="13">
        <v>120000</v>
      </c>
    </row>
    <row r="15" spans="1:10" ht="15.5" x14ac:dyDescent="0.35">
      <c r="A15" t="s">
        <v>5</v>
      </c>
      <c r="B15" t="s">
        <v>6</v>
      </c>
      <c r="C15" s="70" t="s">
        <v>41</v>
      </c>
      <c r="D15" s="71">
        <f>F14/(G2*G3)</f>
        <v>16.551724137931036</v>
      </c>
      <c r="E15" s="84" t="s">
        <v>57</v>
      </c>
      <c r="F15" s="13">
        <v>3200</v>
      </c>
    </row>
    <row r="16" spans="1:10" ht="16.5" x14ac:dyDescent="0.35">
      <c r="B16" t="s">
        <v>7</v>
      </c>
      <c r="E16" s="85" t="s">
        <v>58</v>
      </c>
      <c r="F16" s="14">
        <v>18</v>
      </c>
    </row>
    <row r="17" spans="1:9" x14ac:dyDescent="0.35">
      <c r="B17" t="s">
        <v>8</v>
      </c>
      <c r="E17" s="14" t="s">
        <v>39</v>
      </c>
      <c r="F17" s="14">
        <v>4.5</v>
      </c>
    </row>
    <row r="18" spans="1:9" x14ac:dyDescent="0.35">
      <c r="B18" t="s">
        <v>9</v>
      </c>
      <c r="E18" s="14" t="s">
        <v>40</v>
      </c>
      <c r="F18" s="14">
        <v>4</v>
      </c>
    </row>
    <row r="19" spans="1:9" x14ac:dyDescent="0.35">
      <c r="E19" s="85" t="s">
        <v>61</v>
      </c>
      <c r="F19" s="15">
        <v>15</v>
      </c>
    </row>
    <row r="20" spans="1:9" ht="15" thickBot="1" x14ac:dyDescent="0.4">
      <c r="E20" s="87" t="s">
        <v>275</v>
      </c>
      <c r="F20" s="16">
        <v>37</v>
      </c>
    </row>
    <row r="21" spans="1:9" ht="15" thickBot="1" x14ac:dyDescent="0.4">
      <c r="E21" s="88" t="s">
        <v>65</v>
      </c>
      <c r="F21" s="30">
        <v>1450</v>
      </c>
    </row>
    <row r="22" spans="1:9" x14ac:dyDescent="0.35">
      <c r="A22" t="s">
        <v>10</v>
      </c>
    </row>
    <row r="23" spans="1:9" ht="15.5" x14ac:dyDescent="0.35">
      <c r="A23" t="s">
        <v>11</v>
      </c>
      <c r="B23" t="s">
        <v>12</v>
      </c>
      <c r="C23" s="70" t="s">
        <v>38</v>
      </c>
      <c r="D23" s="71">
        <f>(F14/2) *(G4/G2)</f>
        <v>4.9655172413793105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t="s">
        <v>15</v>
      </c>
      <c r="B29" t="s">
        <v>16</v>
      </c>
      <c r="C29" s="70" t="s">
        <v>42</v>
      </c>
      <c r="D29" s="72">
        <f>F15/G2</f>
        <v>2.2068965517241379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4" ht="15.5" x14ac:dyDescent="0.35">
      <c r="A33" t="s">
        <v>18</v>
      </c>
      <c r="B33" t="s">
        <v>19</v>
      </c>
      <c r="C33" s="70" t="s">
        <v>43</v>
      </c>
      <c r="D33" s="73">
        <f>(G8*F16)/G2</f>
        <v>0.62068965517241381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t="s">
        <v>21</v>
      </c>
    </row>
    <row r="38" spans="1:4" ht="15.5" x14ac:dyDescent="0.35">
      <c r="A38" t="s">
        <v>22</v>
      </c>
      <c r="B38" t="s">
        <v>23</v>
      </c>
      <c r="C38" s="70" t="s">
        <v>44</v>
      </c>
      <c r="D38" s="74">
        <f>G5*G7*F19</f>
        <v>1.98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t="s">
        <v>26</v>
      </c>
    </row>
    <row r="43" spans="1:4" ht="15.5" x14ac:dyDescent="0.35">
      <c r="A43" t="s">
        <v>27</v>
      </c>
      <c r="B43" t="s">
        <v>28</v>
      </c>
      <c r="C43" s="70" t="s">
        <v>45</v>
      </c>
      <c r="D43" s="75">
        <f>F20+(F20*G6)</f>
        <v>59.2</v>
      </c>
    </row>
    <row r="44" spans="1:4" x14ac:dyDescent="0.35">
      <c r="B44" t="s">
        <v>29</v>
      </c>
    </row>
  </sheetData>
  <mergeCells count="16">
    <mergeCell ref="C1:G1"/>
    <mergeCell ref="C2:D2"/>
    <mergeCell ref="C3:D3"/>
    <mergeCell ref="C4:D4"/>
    <mergeCell ref="E2:F2"/>
    <mergeCell ref="E3:F3"/>
    <mergeCell ref="E4:F4"/>
    <mergeCell ref="E5:F5"/>
    <mergeCell ref="E6:F6"/>
    <mergeCell ref="E10:F10"/>
    <mergeCell ref="C5:D5"/>
    <mergeCell ref="C6:D6"/>
    <mergeCell ref="C7:D7"/>
    <mergeCell ref="C8:D8"/>
    <mergeCell ref="E7:F7"/>
    <mergeCell ref="E8:F8"/>
  </mergeCells>
  <pageMargins left="0.25" right="0.25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4"/>
  <sheetViews>
    <sheetView zoomScaleNormal="100" workbookViewId="0">
      <selection activeCell="E23" sqref="E23"/>
    </sheetView>
  </sheetViews>
  <sheetFormatPr baseColWidth="10" defaultRowHeight="14.5" x14ac:dyDescent="0.35"/>
  <cols>
    <col min="1" max="1" width="17.7265625" customWidth="1"/>
    <col min="2" max="2" width="56.7265625" customWidth="1"/>
    <col min="3" max="3" width="5.1796875" customWidth="1"/>
    <col min="4" max="4" width="8.26953125" bestFit="1" customWidth="1"/>
    <col min="5" max="5" width="53.1796875" customWidth="1"/>
    <col min="6" max="6" width="21.1796875" customWidth="1"/>
    <col min="7" max="7" width="8.26953125" customWidth="1"/>
    <col min="8" max="8" width="16" customWidth="1"/>
    <col min="9" max="9" width="14.81640625" customWidth="1"/>
    <col min="10" max="10" width="13.81640625" customWidth="1"/>
  </cols>
  <sheetData>
    <row r="1" spans="1:10" ht="19.5" customHeight="1" thickBot="1" x14ac:dyDescent="0.4">
      <c r="A1" s="191" t="s">
        <v>0</v>
      </c>
      <c r="B1" s="191"/>
      <c r="C1" s="191"/>
      <c r="D1" s="191"/>
      <c r="E1" s="209" t="s">
        <v>306</v>
      </c>
      <c r="F1" s="210"/>
      <c r="G1" s="211"/>
      <c r="H1" s="81"/>
      <c r="I1" s="81"/>
      <c r="J1" s="81"/>
    </row>
    <row r="2" spans="1:10" ht="15.5" x14ac:dyDescent="0.35">
      <c r="A2" s="191"/>
      <c r="B2" s="191"/>
      <c r="C2" s="191"/>
      <c r="D2" s="191"/>
      <c r="E2" s="269" t="s">
        <v>414</v>
      </c>
      <c r="F2" s="270"/>
      <c r="G2" s="138">
        <f>F21</f>
        <v>1000</v>
      </c>
      <c r="H2" s="136"/>
    </row>
    <row r="3" spans="1:10" ht="15.5" x14ac:dyDescent="0.35">
      <c r="B3" s="28" t="s">
        <v>264</v>
      </c>
      <c r="E3" s="268" t="s">
        <v>391</v>
      </c>
      <c r="F3" s="236"/>
      <c r="G3" s="67">
        <v>5</v>
      </c>
      <c r="H3" s="137"/>
    </row>
    <row r="4" spans="1:10" ht="15.5" x14ac:dyDescent="0.35">
      <c r="B4" s="28" t="s">
        <v>263</v>
      </c>
      <c r="E4" s="268" t="s">
        <v>392</v>
      </c>
      <c r="F4" s="236"/>
      <c r="G4" s="67">
        <v>0.12</v>
      </c>
      <c r="H4" s="137"/>
    </row>
    <row r="5" spans="1:10" ht="15.5" x14ac:dyDescent="0.35">
      <c r="B5" s="28" t="s">
        <v>267</v>
      </c>
      <c r="E5" s="268" t="s">
        <v>393</v>
      </c>
      <c r="F5" s="236"/>
      <c r="G5" s="67">
        <v>0.22</v>
      </c>
      <c r="H5" s="137"/>
    </row>
    <row r="6" spans="1:10" ht="15.5" x14ac:dyDescent="0.35">
      <c r="B6" s="28" t="s">
        <v>261</v>
      </c>
      <c r="E6" s="268" t="s">
        <v>394</v>
      </c>
      <c r="F6" s="236"/>
      <c r="G6" s="67">
        <v>0.6</v>
      </c>
      <c r="H6" s="137"/>
    </row>
    <row r="7" spans="1:10" ht="15.5" x14ac:dyDescent="0.35">
      <c r="B7" s="28" t="s">
        <v>260</v>
      </c>
      <c r="E7" s="268" t="s">
        <v>395</v>
      </c>
      <c r="F7" s="236"/>
      <c r="G7" s="67">
        <v>0.6</v>
      </c>
      <c r="H7" s="137"/>
    </row>
    <row r="8" spans="1:10" ht="15.5" x14ac:dyDescent="0.35">
      <c r="B8" s="28" t="s">
        <v>269</v>
      </c>
      <c r="E8" s="268" t="s">
        <v>396</v>
      </c>
      <c r="F8" s="236"/>
      <c r="G8" s="67">
        <v>50</v>
      </c>
      <c r="H8" s="137"/>
    </row>
    <row r="9" spans="1:10" ht="15" thickBot="1" x14ac:dyDescent="0.4">
      <c r="A9" s="226" t="s">
        <v>72</v>
      </c>
      <c r="B9" s="226"/>
      <c r="C9" s="226"/>
      <c r="D9" s="226"/>
    </row>
    <row r="10" spans="1:10" ht="19" thickBot="1" x14ac:dyDescent="0.5">
      <c r="A10" s="212" t="s">
        <v>408</v>
      </c>
      <c r="B10" s="213"/>
      <c r="C10" s="33" t="s">
        <v>48</v>
      </c>
      <c r="D10" s="35">
        <f>D15+D23+D29+D33+D38+D43</f>
        <v>73.599999999999994</v>
      </c>
      <c r="E10" s="192"/>
      <c r="F10" s="192"/>
    </row>
    <row r="11" spans="1:10" ht="19" thickBot="1" x14ac:dyDescent="0.5">
      <c r="B11" s="65"/>
      <c r="C11" s="65"/>
      <c r="D11" s="63"/>
      <c r="E11" s="6"/>
      <c r="F11" s="113"/>
    </row>
    <row r="12" spans="1:10" ht="15.75" customHeight="1" x14ac:dyDescent="0.35">
      <c r="E12" s="203" t="s">
        <v>66</v>
      </c>
      <c r="F12" s="273" t="s">
        <v>72</v>
      </c>
      <c r="G12" s="274"/>
    </row>
    <row r="13" spans="1:10" ht="15" thickBot="1" x14ac:dyDescent="0.4">
      <c r="A13" s="185" t="s">
        <v>3</v>
      </c>
      <c r="B13" s="185"/>
      <c r="C13" s="185"/>
      <c r="D13" s="185"/>
      <c r="E13" s="204"/>
      <c r="F13" s="271" t="s">
        <v>74</v>
      </c>
      <c r="G13" s="272"/>
    </row>
    <row r="14" spans="1:10" x14ac:dyDescent="0.35">
      <c r="A14" t="s">
        <v>4</v>
      </c>
      <c r="E14" s="140" t="s">
        <v>411</v>
      </c>
      <c r="F14" s="187">
        <v>10000</v>
      </c>
      <c r="G14" s="187"/>
    </row>
    <row r="15" spans="1:10" ht="15.5" x14ac:dyDescent="0.35">
      <c r="A15" s="139" t="s">
        <v>5</v>
      </c>
      <c r="B15" t="s">
        <v>6</v>
      </c>
      <c r="C15" s="70" t="s">
        <v>41</v>
      </c>
      <c r="D15" s="151">
        <f>F14/(G2*G3)</f>
        <v>2</v>
      </c>
      <c r="E15" s="140" t="s">
        <v>57</v>
      </c>
      <c r="F15" s="180">
        <v>500</v>
      </c>
      <c r="G15" s="180"/>
    </row>
    <row r="16" spans="1:10" ht="16.5" x14ac:dyDescent="0.35">
      <c r="B16" t="s">
        <v>7</v>
      </c>
      <c r="E16" s="141" t="s">
        <v>73</v>
      </c>
      <c r="F16" s="181">
        <v>30</v>
      </c>
      <c r="G16" s="181"/>
    </row>
    <row r="17" spans="1:9" x14ac:dyDescent="0.35">
      <c r="B17" t="s">
        <v>8</v>
      </c>
      <c r="E17" s="142" t="s">
        <v>39</v>
      </c>
      <c r="F17" s="181">
        <v>6</v>
      </c>
      <c r="G17" s="181"/>
    </row>
    <row r="18" spans="1:9" x14ac:dyDescent="0.35">
      <c r="B18" t="s">
        <v>9</v>
      </c>
      <c r="E18" s="142" t="s">
        <v>40</v>
      </c>
      <c r="F18" s="181">
        <v>5</v>
      </c>
      <c r="G18" s="181"/>
    </row>
    <row r="19" spans="1:9" x14ac:dyDescent="0.35">
      <c r="E19" s="141" t="s">
        <v>412</v>
      </c>
      <c r="F19" s="179">
        <v>50</v>
      </c>
      <c r="G19" s="179"/>
    </row>
    <row r="20" spans="1:9" ht="15" thickBot="1" x14ac:dyDescent="0.4">
      <c r="E20" s="143" t="s">
        <v>413</v>
      </c>
      <c r="F20" s="180">
        <v>39</v>
      </c>
      <c r="G20" s="180"/>
    </row>
    <row r="21" spans="1:9" x14ac:dyDescent="0.35">
      <c r="E21" s="144" t="s">
        <v>65</v>
      </c>
      <c r="F21" s="181">
        <v>1000</v>
      </c>
      <c r="G21" s="181"/>
    </row>
    <row r="22" spans="1:9" x14ac:dyDescent="0.35">
      <c r="A22" t="s">
        <v>10</v>
      </c>
    </row>
    <row r="23" spans="1:9" ht="15.5" x14ac:dyDescent="0.35">
      <c r="A23" s="139" t="s">
        <v>11</v>
      </c>
      <c r="B23" t="s">
        <v>12</v>
      </c>
      <c r="C23" s="70" t="s">
        <v>38</v>
      </c>
      <c r="D23" s="151">
        <f>(F14/2) *(G4/G2)</f>
        <v>0.6</v>
      </c>
    </row>
    <row r="24" spans="1:9" x14ac:dyDescent="0.35">
      <c r="B24" t="s">
        <v>7</v>
      </c>
    </row>
    <row r="25" spans="1:9" x14ac:dyDescent="0.35">
      <c r="B25" t="s">
        <v>13</v>
      </c>
    </row>
    <row r="26" spans="1:9" x14ac:dyDescent="0.35">
      <c r="B26" t="s">
        <v>8</v>
      </c>
      <c r="H26" s="21"/>
      <c r="I26" s="21"/>
    </row>
    <row r="28" spans="1:9" x14ac:dyDescent="0.35">
      <c r="A28" t="s">
        <v>14</v>
      </c>
    </row>
    <row r="29" spans="1:9" ht="15.5" x14ac:dyDescent="0.35">
      <c r="A29" s="139" t="s">
        <v>15</v>
      </c>
      <c r="B29" t="s">
        <v>16</v>
      </c>
      <c r="C29" s="70" t="s">
        <v>42</v>
      </c>
      <c r="D29" s="152">
        <f>F15/G2</f>
        <v>0.5</v>
      </c>
      <c r="F29" s="3"/>
      <c r="I29" s="21"/>
    </row>
    <row r="30" spans="1:9" x14ac:dyDescent="0.35">
      <c r="B30" t="s">
        <v>8</v>
      </c>
    </row>
    <row r="32" spans="1:9" x14ac:dyDescent="0.35">
      <c r="A32" t="s">
        <v>17</v>
      </c>
    </row>
    <row r="33" spans="1:4" ht="15.5" x14ac:dyDescent="0.35">
      <c r="A33" s="139" t="s">
        <v>18</v>
      </c>
      <c r="B33" t="s">
        <v>19</v>
      </c>
      <c r="C33" s="70" t="s">
        <v>43</v>
      </c>
      <c r="D33" s="153">
        <f>(G8*F16)/G2</f>
        <v>1.5</v>
      </c>
    </row>
    <row r="34" spans="1:4" x14ac:dyDescent="0.35">
      <c r="B34" t="s">
        <v>20</v>
      </c>
    </row>
    <row r="35" spans="1:4" x14ac:dyDescent="0.35">
      <c r="B35" t="s">
        <v>8</v>
      </c>
    </row>
    <row r="37" spans="1:4" x14ac:dyDescent="0.35">
      <c r="A37" t="s">
        <v>21</v>
      </c>
    </row>
    <row r="38" spans="1:4" ht="15.5" x14ac:dyDescent="0.35">
      <c r="A38" s="139" t="s">
        <v>22</v>
      </c>
      <c r="B38" t="s">
        <v>23</v>
      </c>
      <c r="C38" s="70" t="s">
        <v>44</v>
      </c>
      <c r="D38" s="154">
        <f>G5*G7*F19</f>
        <v>6.6000000000000005</v>
      </c>
    </row>
    <row r="39" spans="1:4" x14ac:dyDescent="0.35">
      <c r="B39" t="s">
        <v>24</v>
      </c>
    </row>
    <row r="40" spans="1:4" x14ac:dyDescent="0.35">
      <c r="B40" t="s">
        <v>25</v>
      </c>
    </row>
    <row r="42" spans="1:4" x14ac:dyDescent="0.35">
      <c r="A42" t="s">
        <v>26</v>
      </c>
    </row>
    <row r="43" spans="1:4" ht="15.5" x14ac:dyDescent="0.35">
      <c r="A43" s="139" t="s">
        <v>27</v>
      </c>
      <c r="B43" t="s">
        <v>28</v>
      </c>
      <c r="C43" s="70" t="s">
        <v>45</v>
      </c>
      <c r="D43" s="155">
        <f>F20+(F20*G6)</f>
        <v>62.4</v>
      </c>
    </row>
    <row r="44" spans="1:4" x14ac:dyDescent="0.35">
      <c r="B44" t="s">
        <v>29</v>
      </c>
    </row>
  </sheetData>
  <mergeCells count="24">
    <mergeCell ref="F20:G20"/>
    <mergeCell ref="F21:G21"/>
    <mergeCell ref="E12:E13"/>
    <mergeCell ref="F13:G13"/>
    <mergeCell ref="F14:G14"/>
    <mergeCell ref="F15:G15"/>
    <mergeCell ref="F16:G16"/>
    <mergeCell ref="F17:G17"/>
    <mergeCell ref="F12:G12"/>
    <mergeCell ref="A13:D13"/>
    <mergeCell ref="A1:D2"/>
    <mergeCell ref="A10:B10"/>
    <mergeCell ref="F18:G18"/>
    <mergeCell ref="F19:G19"/>
    <mergeCell ref="E1:G1"/>
    <mergeCell ref="A9:D9"/>
    <mergeCell ref="E4:F4"/>
    <mergeCell ref="E10:F10"/>
    <mergeCell ref="E2:F2"/>
    <mergeCell ref="E3:F3"/>
    <mergeCell ref="E5:F5"/>
    <mergeCell ref="E6:F6"/>
    <mergeCell ref="E7:F7"/>
    <mergeCell ref="E8:F8"/>
  </mergeCells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MOYENNE</vt:lpstr>
      <vt:lpstr>PARC MACHINES</vt:lpstr>
      <vt:lpstr>OPTITOME</vt:lpstr>
      <vt:lpstr>CISAILLE</vt:lpstr>
      <vt:lpstr>APX5020</vt:lpstr>
      <vt:lpstr>ITPS8025</vt:lpstr>
      <vt:lpstr>ROULEUSE</vt:lpstr>
      <vt:lpstr>TAURUS</vt:lpstr>
      <vt:lpstr>SOUDAGE</vt:lpstr>
      <vt:lpstr>CONVENTIONNELLES</vt:lpstr>
      <vt:lpstr>Utilisation du parc</vt:lpstr>
      <vt:lpstr>Ressources</vt:lpstr>
      <vt:lpstr>Annexe 1</vt:lpstr>
      <vt:lpstr>MOYENNE!OLE_LINK1</vt:lpstr>
      <vt:lpstr>'Annexe 1'!Zone_d_impression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DOUASBIN</dc:creator>
  <cp:lastModifiedBy>christophe.tomczak</cp:lastModifiedBy>
  <cp:lastPrinted>2015-11-02T12:23:24Z</cp:lastPrinted>
  <dcterms:created xsi:type="dcterms:W3CDTF">2014-02-08T17:42:55Z</dcterms:created>
  <dcterms:modified xsi:type="dcterms:W3CDTF">2024-11-03T20:59:58Z</dcterms:modified>
</cp:coreProperties>
</file>